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บต. 61\แบบเลื่อนระดับ\ชำนาญการพิเศษ\ปรับปรุงตำแหน่ง ส่งจังหวัด\เล่มแผน\"/>
    </mc:Choice>
  </mc:AlternateContent>
  <bookViews>
    <workbookView xWindow="0" yWindow="0" windowWidth="14370" windowHeight="7560" tabRatio="57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5" i="1" l="1"/>
  <c r="X7" i="1"/>
  <c r="Y7" i="1"/>
  <c r="AA7" i="1"/>
  <c r="AC7" i="1"/>
  <c r="X8" i="1"/>
  <c r="Y8" i="1"/>
  <c r="AA8" i="1"/>
  <c r="AC8" i="1"/>
  <c r="X9" i="1"/>
  <c r="Y9" i="1"/>
  <c r="AA9" i="1"/>
  <c r="AC9" i="1"/>
  <c r="X10" i="1"/>
  <c r="Y10" i="1"/>
  <c r="AA10" i="1"/>
  <c r="AC10" i="1"/>
  <c r="X12" i="1"/>
  <c r="Y12" i="1"/>
  <c r="AA12" i="1"/>
  <c r="AC12" i="1"/>
  <c r="X13" i="1"/>
  <c r="Y13" i="1"/>
  <c r="AA13" i="1"/>
  <c r="AC13" i="1"/>
  <c r="X15" i="1"/>
  <c r="X16" i="1"/>
  <c r="Y16" i="1"/>
  <c r="AA16" i="1"/>
  <c r="AC16" i="1"/>
  <c r="X19" i="1"/>
  <c r="X20" i="1"/>
  <c r="X21" i="1"/>
  <c r="X22" i="1"/>
  <c r="X23" i="1"/>
  <c r="X25" i="1"/>
  <c r="Y25" i="1"/>
  <c r="AA25" i="1"/>
  <c r="AC25" i="1"/>
  <c r="X26" i="1"/>
  <c r="Y26" i="1"/>
  <c r="AA26" i="1"/>
  <c r="AC26" i="1"/>
  <c r="X27" i="1"/>
  <c r="Y27" i="1"/>
  <c r="AA27" i="1"/>
  <c r="AC27" i="1"/>
  <c r="X28" i="1"/>
  <c r="Y28" i="1"/>
  <c r="AA28" i="1"/>
  <c r="AC28" i="1"/>
  <c r="X29" i="1"/>
  <c r="Y29" i="1"/>
  <c r="AA29" i="1"/>
  <c r="AC29" i="1"/>
  <c r="X30" i="1"/>
  <c r="X38" i="1"/>
  <c r="Y38" i="1"/>
  <c r="AA38" i="1"/>
  <c r="AC38" i="1"/>
  <c r="X39" i="1"/>
  <c r="Y39" i="1"/>
  <c r="AA39" i="1"/>
  <c r="AC39" i="1"/>
  <c r="X40" i="1"/>
  <c r="Y40" i="1"/>
  <c r="AA40" i="1"/>
  <c r="AC40" i="1"/>
  <c r="X42" i="1"/>
  <c r="X43" i="1"/>
  <c r="Y43" i="1"/>
  <c r="AA43" i="1"/>
  <c r="AC43" i="1"/>
  <c r="X46" i="1"/>
  <c r="Y46" i="1"/>
  <c r="AA46" i="1"/>
  <c r="AC46" i="1"/>
  <c r="X48" i="1"/>
  <c r="Y48" i="1"/>
  <c r="AA48" i="1"/>
  <c r="X49" i="1"/>
  <c r="Y49" i="1"/>
  <c r="AA49" i="1"/>
  <c r="AC49" i="1"/>
  <c r="N31" i="1" l="1"/>
  <c r="F59" i="1"/>
  <c r="D59" i="1"/>
  <c r="E59" i="1"/>
  <c r="H31" i="1"/>
  <c r="R17" i="1" l="1"/>
  <c r="J59" i="1" l="1"/>
  <c r="I59" i="1"/>
  <c r="H59" i="1"/>
  <c r="H35" i="1" l="1"/>
  <c r="H60" i="1" s="1"/>
  <c r="J31" i="1"/>
  <c r="J35" i="1" s="1"/>
  <c r="J60" i="1" s="1"/>
  <c r="I31" i="1"/>
  <c r="I35" i="1" s="1"/>
  <c r="I60" i="1" s="1"/>
  <c r="E31" i="1"/>
  <c r="E35" i="1" s="1"/>
  <c r="E60" i="1" s="1"/>
  <c r="D31" i="1"/>
  <c r="D35" i="1" s="1"/>
  <c r="D60" i="1" s="1"/>
  <c r="S17" i="1"/>
  <c r="R11" i="1"/>
  <c r="S11" i="1" s="1"/>
  <c r="Q8" i="1" l="1"/>
  <c r="R8" i="1" s="1"/>
  <c r="S8" i="1" s="1"/>
  <c r="Q58" i="1"/>
  <c r="R58" i="1" s="1"/>
  <c r="S58" i="1" s="1"/>
  <c r="G59" i="1"/>
  <c r="Q50" i="1"/>
  <c r="R50" i="1" s="1"/>
  <c r="S50" i="1" s="1"/>
  <c r="Q44" i="1"/>
  <c r="R44" i="1" s="1"/>
  <c r="S44" i="1" s="1"/>
  <c r="Q37" i="1"/>
  <c r="Q22" i="1"/>
  <c r="R22" i="1" s="1"/>
  <c r="S22" i="1" s="1"/>
  <c r="Q20" i="1"/>
  <c r="R20" i="1" s="1"/>
  <c r="S20" i="1" s="1"/>
  <c r="R37" i="1" l="1"/>
  <c r="F31" i="1"/>
  <c r="Q12" i="1"/>
  <c r="G7" i="1"/>
  <c r="G31" i="1" s="1"/>
  <c r="S37" i="1" l="1"/>
  <c r="G35" i="1"/>
  <c r="G60" i="1" s="1"/>
  <c r="Q13" i="1"/>
  <c r="R13" i="1" s="1"/>
  <c r="S13" i="1" s="1"/>
  <c r="R12" i="1"/>
  <c r="S12" i="1" s="1"/>
  <c r="Q48" i="1" l="1"/>
  <c r="R48" i="1" s="1"/>
  <c r="S48" i="1" s="1"/>
  <c r="Q46" i="1"/>
  <c r="Q40" i="1"/>
  <c r="Q42" i="1"/>
  <c r="R42" i="1" s="1"/>
  <c r="S42" i="1" s="1"/>
  <c r="P59" i="1"/>
  <c r="N59" i="1"/>
  <c r="Q30" i="1"/>
  <c r="R30" i="1" s="1"/>
  <c r="S30" i="1" s="1"/>
  <c r="Q26" i="1"/>
  <c r="Q27" i="1"/>
  <c r="Q28" i="1"/>
  <c r="Q7" i="1"/>
  <c r="O59" i="1" l="1"/>
  <c r="Q16" i="1"/>
  <c r="R16" i="1" s="1"/>
  <c r="S16" i="1" s="1"/>
  <c r="R27" i="1"/>
  <c r="S27" i="1" s="1"/>
  <c r="R40" i="1"/>
  <c r="S40" i="1" s="1"/>
  <c r="Q39" i="1"/>
  <c r="Q59" i="1" s="1"/>
  <c r="R26" i="1"/>
  <c r="S26" i="1" s="1"/>
  <c r="R28" i="1"/>
  <c r="S28" i="1" s="1"/>
  <c r="R46" i="1"/>
  <c r="S63" i="1"/>
  <c r="R39" i="1" l="1"/>
  <c r="R59" i="1" s="1"/>
  <c r="S46" i="1"/>
  <c r="P31" i="1"/>
  <c r="P35" i="1" s="1"/>
  <c r="P60" i="1" s="1"/>
  <c r="O31" i="1"/>
  <c r="O35" i="1" s="1"/>
  <c r="O60" i="1" s="1"/>
  <c r="N35" i="1"/>
  <c r="N60" i="1" s="1"/>
  <c r="Q25" i="1" l="1"/>
  <c r="R25" i="1" s="1"/>
  <c r="S25" i="1" s="1"/>
  <c r="S39" i="1"/>
  <c r="S59" i="1" s="1"/>
  <c r="Q15" i="1" l="1"/>
  <c r="R15" i="1" s="1"/>
  <c r="S15" i="1" s="1"/>
  <c r="Q21" i="1" l="1"/>
  <c r="Q23" i="1"/>
  <c r="Q19" i="1"/>
  <c r="R23" i="1" l="1"/>
  <c r="R21" i="1"/>
  <c r="R19" i="1"/>
  <c r="S21" i="1" l="1"/>
  <c r="S23" i="1"/>
  <c r="S19" i="1"/>
  <c r="Q5" i="1" l="1"/>
  <c r="Q9" i="1" l="1"/>
  <c r="R5" i="1"/>
  <c r="S5" i="1" l="1"/>
  <c r="R9" i="1"/>
  <c r="S9" i="1" s="1"/>
  <c r="F35" i="1"/>
  <c r="F60" i="1" s="1"/>
  <c r="Q10" i="1" l="1"/>
  <c r="Q31" i="1" s="1"/>
  <c r="Q35" i="1" s="1"/>
  <c r="Q60" i="1" s="1"/>
  <c r="R10" i="1" l="1"/>
  <c r="S10" i="1" s="1"/>
  <c r="R7" i="1"/>
  <c r="R31" i="1" s="1"/>
  <c r="R35" i="1" s="1"/>
  <c r="R60" i="1" s="1"/>
  <c r="Q61" i="1" l="1"/>
  <c r="S7" i="1"/>
  <c r="S31" i="1" s="1"/>
  <c r="S35" i="1" s="1"/>
  <c r="S60" i="1" s="1"/>
  <c r="R61" i="1" l="1"/>
  <c r="Q62" i="1"/>
  <c r="Q64" i="1" s="1"/>
  <c r="S61" i="1" l="1"/>
  <c r="R62" i="1"/>
  <c r="R64" i="1" s="1"/>
  <c r="S62" i="1" l="1"/>
  <c r="S64" i="1" s="1"/>
</calcChain>
</file>

<file path=xl/comments1.xml><?xml version="1.0" encoding="utf-8"?>
<comments xmlns="http://schemas.openxmlformats.org/spreadsheetml/2006/main">
  <authors>
    <author>WIN10.PRO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WIN10.PRO: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<sst xmlns="http://schemas.openxmlformats.org/spreadsheetml/2006/main" count="337" uniqueCount="101">
  <si>
    <t xml:space="preserve">จำนวนที่มีอยู่ปัจจุบัน
 </t>
  </si>
  <si>
    <t>ภาระค่าใช้จ่าย</t>
  </si>
  <si>
    <t>หมายเหตุ</t>
  </si>
  <si>
    <t>ลำดับ</t>
  </si>
  <si>
    <t>ชื่อสายงาน</t>
  </si>
  <si>
    <t>ระดับ</t>
  </si>
  <si>
    <t>จำนวน</t>
  </si>
  <si>
    <t>ที่</t>
  </si>
  <si>
    <t>ตำแหน่ง</t>
  </si>
  <si>
    <t>ทั้งหมด</t>
  </si>
  <si>
    <t>(คน)</t>
  </si>
  <si>
    <t xml:space="preserve">จำนวน </t>
  </si>
  <si>
    <t>เงินเดือน</t>
  </si>
  <si>
    <t>(1)</t>
  </si>
  <si>
    <t>อัตรากำลังคน</t>
  </si>
  <si>
    <t>เพิ่ม/ลด</t>
  </si>
  <si>
    <t>ที่เพิ่มขึ้น (2)</t>
  </si>
  <si>
    <t>ค่าใช้จ่ายรวม (3)</t>
  </si>
  <si>
    <t>เจ้าพนักงานธุรการ</t>
  </si>
  <si>
    <t>เจ้าพนักงานป้องกันและบรรเทาสาธารณภัย</t>
  </si>
  <si>
    <t>เงินเพิ่ม</t>
  </si>
  <si>
    <t>นักวิชาการเงินและบัญชี</t>
  </si>
  <si>
    <t>เจ้าพนักงานจัดเก็บรายได้</t>
  </si>
  <si>
    <t>นายช่างโยธา</t>
  </si>
  <si>
    <t>ผอ.กองคลัง (นักบริหารงานคลัง)</t>
  </si>
  <si>
    <t>นักวิชาการศึกษา</t>
  </si>
  <si>
    <t>พนักงานขับรถยนต์</t>
  </si>
  <si>
    <t>กองคลัง</t>
  </si>
  <si>
    <t>กองช่าง</t>
  </si>
  <si>
    <t xml:space="preserve"> -</t>
  </si>
  <si>
    <t xml:space="preserve"> - </t>
  </si>
  <si>
    <t>ผู้ช่วยเจ้าพนักงานธุรการ</t>
  </si>
  <si>
    <t>ใช้ในช่วงระยะ 3 ปี ข้างหน้า</t>
  </si>
  <si>
    <t>อัตราตำแหน่งที่คาดว่าจะต้อง</t>
  </si>
  <si>
    <t>รวม/ยอดยกไป</t>
  </si>
  <si>
    <t>ยอดยกมา</t>
  </si>
  <si>
    <t>(4)</t>
  </si>
  <si>
    <t>(5)</t>
  </si>
  <si>
    <t>(6)</t>
  </si>
  <si>
    <t>รวมเป็นค่าใช้จ่ายบุคคลทั้งสิ้น</t>
  </si>
  <si>
    <t>(7)</t>
  </si>
  <si>
    <t>ครู</t>
  </si>
  <si>
    <t>ต้น</t>
  </si>
  <si>
    <t>นักทรัพยากรบุคคล</t>
  </si>
  <si>
    <t>นักวิเคราะห์นโยบายและแผน</t>
  </si>
  <si>
    <t>การคำนวณค่าใช้จ่ายที่เพิ่มขึ้น (2)</t>
  </si>
  <si>
    <t>รวม/ปี (1)</t>
  </si>
  <si>
    <t>อัตราเงินเดือน</t>
  </si>
  <si>
    <t>บัญชี 5</t>
  </si>
  <si>
    <t>ต่อเดือน</t>
  </si>
  <si>
    <t>ประจำตำแหน่ง</t>
  </si>
  <si>
    <t>เงิน</t>
  </si>
  <si>
    <t>ผู้ช่วยเจ้าพนักงานการเงินและบัญชี</t>
  </si>
  <si>
    <t>ผู้ช่วยเจ้าพนักงานพัฒนาชุมชน</t>
  </si>
  <si>
    <t>หมายเหตุ :</t>
  </si>
  <si>
    <t>งบประมาณรายจ่ายประจำปี (รวมเงินอุดหนุน)</t>
  </si>
  <si>
    <t>(8)</t>
  </si>
  <si>
    <t>คิดร้อยละ 40 ของงบประมาณรายจ่ายประจำปี (รวมเงินอุดหนุน (6)*100/(7)</t>
  </si>
  <si>
    <t>ประมาณการประโยชน์ตอบแทนอื่น 15%</t>
  </si>
  <si>
    <t>ปลัด อบต. (นักบริหารงานท้องถิ่น)</t>
  </si>
  <si>
    <t>สำนักปลัด อบต.</t>
  </si>
  <si>
    <t>เงินประจำตำแหน่ง (2)</t>
  </si>
  <si>
    <t>-</t>
  </si>
  <si>
    <t>หัวหน้าสำนักปลัด (นักบริหารงานทั่วไป)</t>
  </si>
  <si>
    <t>ชก.</t>
  </si>
  <si>
    <t>นักพัฒนาชุมชน</t>
  </si>
  <si>
    <t>พนักงานจ้างตามภารกิจ (ประเภทผู้มีคุณวุฒิ)</t>
  </si>
  <si>
    <t>พนักงานจ้างทั่วไป</t>
  </si>
  <si>
    <t>เจ้าพนักงานพัสดุ</t>
  </si>
  <si>
    <t>ผอ.กองช่าง ( นักบริหารงานช่าง)</t>
  </si>
  <si>
    <t>ผู้ช่วยนายช่างโยธา</t>
  </si>
  <si>
    <t>กองการศึกษา ศาสนาและวัฒนธรรม</t>
  </si>
  <si>
    <t>ผอ.กองการศึกษา ศาสนาและวัฒนธรรม</t>
  </si>
  <si>
    <t>(นักบริหารการศึกษา)</t>
  </si>
  <si>
    <t>ศูนย์พัฒนาเด็กเล็ก อบต.ขวาวใหญ่</t>
  </si>
  <si>
    <t>ผู้ดูแลเด็ก (ทั่วไป)</t>
  </si>
  <si>
    <t>หน่วยตรวจสอบภายใน</t>
  </si>
  <si>
    <t>นักวิชาการตรวจสอบภายใน</t>
  </si>
  <si>
    <t>ปก./ชก.</t>
  </si>
  <si>
    <t>1 ขั้น</t>
  </si>
  <si>
    <t>ปง/ชง.</t>
  </si>
  <si>
    <t>ผอ.ศูนย์พัฒนาเด็กเล็ก อบต.ขวาวใหญ่</t>
  </si>
  <si>
    <t>นักการภารโรง</t>
  </si>
  <si>
    <t>คนงาน</t>
  </si>
  <si>
    <t>รวมเฉพาะหน้า 2</t>
  </si>
  <si>
    <t>รวมหน้า 1+2</t>
  </si>
  <si>
    <t>ประมาณการงบประมาณรายจ่ายประจำปีงบประมาณ  พ.ศ. 2567  37,870,000 บาท ค่าใช้จ่ายด้านเงินเดือน 9,730,587 บาท</t>
  </si>
  <si>
    <t>ประมาณการงบประมาณรายจ่ายประจำปีงบประมาณ  พ.ศ. 2568  39,763,500 บาท ค่าใช้จ่ายด้านเงินเดือน 10,010,313 บาท</t>
  </si>
  <si>
    <r>
      <t>ปก./</t>
    </r>
    <r>
      <rPr>
        <u/>
        <sz val="12"/>
        <color theme="1"/>
        <rFont val="TH SarabunIT๙"/>
        <family val="2"/>
      </rPr>
      <t>ชก.</t>
    </r>
  </si>
  <si>
    <r>
      <t>ปง./</t>
    </r>
    <r>
      <rPr>
        <u/>
        <sz val="12"/>
        <color theme="1"/>
        <rFont val="TH SarabunIT๙"/>
        <family val="2"/>
      </rPr>
      <t>ชง.</t>
    </r>
  </si>
  <si>
    <t xml:space="preserve"> บัญชีคำนวนภาระค่าใช้จ่ายเกี่ยวกับเงินเดือนและประโยชน์ตอบแทนอื่น                                                                   </t>
  </si>
  <si>
    <t>ว่าง</t>
  </si>
  <si>
    <t xml:space="preserve">ผู้ช่วยเจ้าพนักงานป้องกัน ฯ </t>
  </si>
  <si>
    <t>ปรับปรุง</t>
  </si>
  <si>
    <t>นักวิชาการสาธารณสุข</t>
  </si>
  <si>
    <t>หน้า29</t>
  </si>
  <si>
    <t>หน้า28</t>
  </si>
  <si>
    <t>หน้า 30</t>
  </si>
  <si>
    <t>กลาง/ต้น</t>
  </si>
  <si>
    <t>ชพ.</t>
  </si>
  <si>
    <t>ประมาณการงบประมาณรายจ่ายประจำปีงบประมาณ  พ.ศ. 2569  41,751,675 บาท ค่าใช้จ่ายด้านเงินเดือน 10,294,179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</si>
</sst>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u/>
      <sz val="12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rgb="FFFF0000"/>
      <name val="Angsana New"/>
      <family val="1"/>
    </font>
    <font>
      <b/>
      <sz val="12"/>
      <name val="Angsana New"/>
      <family val="1"/>
    </font>
    <font>
      <b/>
      <sz val="12"/>
      <color theme="1"/>
      <name val="Angsana New"/>
      <family val="1"/>
    </font>
    <font>
      <b/>
      <sz val="14"/>
      <color theme="1"/>
      <name val="Angsana New"/>
      <family val="1"/>
    </font>
    <font>
      <sz val="12"/>
      <color rgb="FFFFC000"/>
      <name val="Angsana New"/>
      <family val="1"/>
    </font>
    <font>
      <b/>
      <sz val="12"/>
      <color rgb="FFFF0000"/>
      <name val="Angsana New"/>
      <family val="1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rgb="FFC00000"/>
      <name val="Angsana New"/>
      <family val="1"/>
    </font>
    <font>
      <b/>
      <sz val="10"/>
      <name val="TH SarabunIT๙"/>
      <family val="2"/>
    </font>
    <font>
      <b/>
      <sz val="11"/>
      <color theme="1"/>
      <name val="TH SarabunIT๙"/>
      <family val="2"/>
    </font>
    <font>
      <b/>
      <u/>
      <sz val="12"/>
      <color theme="1"/>
      <name val="TH SarabunIT๙"/>
      <family val="2"/>
    </font>
    <font>
      <b/>
      <sz val="9"/>
      <name val="TH SarabunIT๙"/>
      <family val="2"/>
    </font>
    <font>
      <b/>
      <sz val="10"/>
      <color theme="1"/>
      <name val="TH SarabunIT๙"/>
      <family val="2"/>
    </font>
    <font>
      <b/>
      <sz val="10"/>
      <color theme="1"/>
      <name val="Tahoma"/>
      <family val="2"/>
      <charset val="222"/>
      <scheme val="minor"/>
    </font>
    <font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1"/>
      <color theme="1"/>
      <name val="Angsana New"/>
      <family val="1"/>
    </font>
    <font>
      <sz val="8"/>
      <name val="TH SarabunIT๙"/>
      <family val="2"/>
    </font>
    <font>
      <b/>
      <sz val="12"/>
      <color rgb="FFFF0000"/>
      <name val="TH SarabunIT๙"/>
      <family val="2"/>
    </font>
    <font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2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28" fillId="0" borderId="0" applyFont="0" applyFill="0" applyBorder="0" applyAlignment="0" applyProtection="0"/>
  </cellStyleXfs>
  <cellXfs count="316">
    <xf numFmtId="0" fontId="0" fillId="0" borderId="0" xfId="0"/>
    <xf numFmtId="0" fontId="2" fillId="0" borderId="2" xfId="1" applyFont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5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15" xfId="0" applyNumberFormat="1" applyFont="1" applyBorder="1" applyAlignment="1">
      <alignment horizontal="right"/>
    </xf>
    <xf numFmtId="0" fontId="4" fillId="0" borderId="15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15" xfId="0" applyFont="1" applyBorder="1"/>
    <xf numFmtId="3" fontId="10" fillId="0" borderId="15" xfId="0" applyNumberFormat="1" applyFont="1" applyBorder="1"/>
    <xf numFmtId="3" fontId="11" fillId="0" borderId="15" xfId="0" applyNumberFormat="1" applyFont="1" applyBorder="1"/>
    <xf numFmtId="3" fontId="13" fillId="0" borderId="15" xfId="0" applyNumberFormat="1" applyFont="1" applyBorder="1"/>
    <xf numFmtId="0" fontId="2" fillId="0" borderId="1" xfId="1" applyFont="1" applyBorder="1" applyAlignment="1"/>
    <xf numFmtId="0" fontId="7" fillId="0" borderId="2" xfId="1" applyFont="1" applyBorder="1" applyAlignment="1">
      <alignment horizontal="center"/>
    </xf>
    <xf numFmtId="0" fontId="4" fillId="0" borderId="20" xfId="0" applyFont="1" applyBorder="1"/>
    <xf numFmtId="3" fontId="4" fillId="0" borderId="0" xfId="0" applyNumberFormat="1" applyFont="1" applyFill="1" applyAlignment="1">
      <alignment horizontal="right"/>
    </xf>
    <xf numFmtId="0" fontId="7" fillId="0" borderId="1" xfId="1" applyFont="1" applyBorder="1" applyAlignment="1">
      <alignment horizontal="center"/>
    </xf>
    <xf numFmtId="3" fontId="10" fillId="0" borderId="15" xfId="0" applyNumberFormat="1" applyFont="1" applyBorder="1" applyAlignment="1">
      <alignment horizontal="right"/>
    </xf>
    <xf numFmtId="3" fontId="2" fillId="0" borderId="12" xfId="1" applyNumberFormat="1" applyFont="1" applyFill="1" applyBorder="1" applyAlignment="1">
      <alignment horizontal="center"/>
    </xf>
    <xf numFmtId="3" fontId="3" fillId="0" borderId="15" xfId="1" applyNumberFormat="1" applyFont="1" applyFill="1" applyBorder="1" applyAlignment="1">
      <alignment horizontal="right"/>
    </xf>
    <xf numFmtId="3" fontId="4" fillId="0" borderId="15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3" fontId="10" fillId="0" borderId="15" xfId="0" applyNumberFormat="1" applyFont="1" applyFill="1" applyBorder="1"/>
    <xf numFmtId="3" fontId="11" fillId="0" borderId="15" xfId="0" applyNumberFormat="1" applyFont="1" applyFill="1" applyBorder="1"/>
    <xf numFmtId="0" fontId="10" fillId="0" borderId="15" xfId="0" applyFont="1" applyFill="1" applyBorder="1"/>
    <xf numFmtId="3" fontId="10" fillId="0" borderId="16" xfId="0" applyNumberFormat="1" applyFont="1" applyBorder="1"/>
    <xf numFmtId="3" fontId="11" fillId="0" borderId="16" xfId="0" applyNumberFormat="1" applyFont="1" applyBorder="1"/>
    <xf numFmtId="3" fontId="12" fillId="0" borderId="1" xfId="1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2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2" fillId="0" borderId="26" xfId="1" applyNumberFormat="1" applyFont="1" applyBorder="1" applyAlignment="1">
      <alignment horizontal="center"/>
    </xf>
    <xf numFmtId="3" fontId="10" fillId="0" borderId="26" xfId="0" applyNumberFormat="1" applyFont="1" applyBorder="1"/>
    <xf numFmtId="3" fontId="13" fillId="0" borderId="26" xfId="0" applyNumberFormat="1" applyFont="1" applyBorder="1" applyAlignment="1">
      <alignment horizontal="center"/>
    </xf>
    <xf numFmtId="0" fontId="2" fillId="0" borderId="4" xfId="1" applyFont="1" applyBorder="1" applyAlignment="1"/>
    <xf numFmtId="3" fontId="9" fillId="0" borderId="4" xfId="1" applyNumberFormat="1" applyFont="1" applyBorder="1"/>
    <xf numFmtId="3" fontId="10" fillId="0" borderId="4" xfId="0" applyNumberFormat="1" applyFont="1" applyBorder="1"/>
    <xf numFmtId="3" fontId="11" fillId="0" borderId="4" xfId="0" applyNumberFormat="1" applyFont="1" applyBorder="1"/>
    <xf numFmtId="0" fontId="10" fillId="0" borderId="4" xfId="0" applyFont="1" applyBorder="1"/>
    <xf numFmtId="3" fontId="10" fillId="0" borderId="21" xfId="0" applyNumberFormat="1" applyFont="1" applyBorder="1"/>
    <xf numFmtId="3" fontId="10" fillId="0" borderId="19" xfId="0" applyNumberFormat="1" applyFont="1" applyFill="1" applyBorder="1"/>
    <xf numFmtId="3" fontId="15" fillId="0" borderId="15" xfId="0" applyNumberFormat="1" applyFont="1" applyBorder="1"/>
    <xf numFmtId="0" fontId="13" fillId="0" borderId="15" xfId="0" applyFont="1" applyBorder="1"/>
    <xf numFmtId="3" fontId="16" fillId="0" borderId="15" xfId="0" applyNumberFormat="1" applyFont="1" applyBorder="1"/>
    <xf numFmtId="0" fontId="4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left"/>
    </xf>
    <xf numFmtId="0" fontId="5" fillId="0" borderId="14" xfId="1" applyFont="1" applyBorder="1" applyAlignment="1">
      <alignment horizontal="center"/>
    </xf>
    <xf numFmtId="3" fontId="4" fillId="0" borderId="15" xfId="1" applyNumberFormat="1" applyFont="1" applyFill="1" applyBorder="1" applyAlignment="1">
      <alignment horizontal="right"/>
    </xf>
    <xf numFmtId="3" fontId="10" fillId="0" borderId="19" xfId="1" applyNumberFormat="1" applyFont="1" applyBorder="1" applyAlignment="1">
      <alignment horizontal="right"/>
    </xf>
    <xf numFmtId="3" fontId="10" fillId="0" borderId="19" xfId="0" applyNumberFormat="1" applyFont="1" applyBorder="1"/>
    <xf numFmtId="3" fontId="2" fillId="0" borderId="4" xfId="1" applyNumberFormat="1" applyFont="1" applyFill="1" applyBorder="1" applyAlignment="1">
      <alignment horizontal="center"/>
    </xf>
    <xf numFmtId="3" fontId="2" fillId="0" borderId="13" xfId="1" applyNumberFormat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15" xfId="1" applyFont="1" applyFill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1" fillId="0" borderId="19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3" fontId="10" fillId="0" borderId="22" xfId="0" applyNumberFormat="1" applyFont="1" applyFill="1" applyBorder="1"/>
    <xf numFmtId="0" fontId="4" fillId="0" borderId="15" xfId="0" applyFont="1" applyFill="1" applyBorder="1"/>
    <xf numFmtId="3" fontId="2" fillId="0" borderId="1" xfId="1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right"/>
    </xf>
    <xf numFmtId="3" fontId="10" fillId="0" borderId="14" xfId="1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3" fontId="13" fillId="0" borderId="22" xfId="0" applyNumberFormat="1" applyFont="1" applyBorder="1"/>
    <xf numFmtId="0" fontId="5" fillId="0" borderId="0" xfId="0" applyFont="1" applyBorder="1" applyAlignment="1">
      <alignment horizontal="left"/>
    </xf>
    <xf numFmtId="49" fontId="21" fillId="0" borderId="1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3" fillId="0" borderId="15" xfId="0" applyFont="1" applyFill="1" applyBorder="1" applyAlignment="1">
      <alignment vertical="center"/>
    </xf>
    <xf numFmtId="0" fontId="6" fillId="0" borderId="15" xfId="1" applyFont="1" applyBorder="1" applyAlignment="1">
      <alignment horizontal="center"/>
    </xf>
    <xf numFmtId="3" fontId="11" fillId="0" borderId="4" xfId="0" applyNumberFormat="1" applyFont="1" applyFill="1" applyBorder="1"/>
    <xf numFmtId="3" fontId="9" fillId="0" borderId="26" xfId="0" applyNumberFormat="1" applyFont="1" applyFill="1" applyBorder="1" applyAlignment="1">
      <alignment horizontal="center"/>
    </xf>
    <xf numFmtId="3" fontId="10" fillId="0" borderId="24" xfId="1" applyNumberFormat="1" applyFont="1" applyFill="1" applyBorder="1" applyAlignment="1">
      <alignment horizontal="right"/>
    </xf>
    <xf numFmtId="3" fontId="11" fillId="0" borderId="16" xfId="0" applyNumberFormat="1" applyFont="1" applyFill="1" applyBorder="1"/>
    <xf numFmtId="3" fontId="13" fillId="0" borderId="15" xfId="0" applyNumberFormat="1" applyFont="1" applyFill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17" fillId="0" borderId="15" xfId="0" applyFont="1" applyBorder="1" applyAlignment="1">
      <alignment horizontal="left"/>
    </xf>
    <xf numFmtId="3" fontId="10" fillId="2" borderId="15" xfId="0" applyNumberFormat="1" applyFont="1" applyFill="1" applyBorder="1"/>
    <xf numFmtId="3" fontId="10" fillId="2" borderId="19" xfId="0" applyNumberFormat="1" applyFont="1" applyFill="1" applyBorder="1"/>
    <xf numFmtId="0" fontId="24" fillId="0" borderId="15" xfId="0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20" fillId="0" borderId="18" xfId="1" applyFont="1" applyBorder="1" applyAlignment="1">
      <alignment horizontal="left"/>
    </xf>
    <xf numFmtId="3" fontId="10" fillId="0" borderId="29" xfId="0" applyNumberFormat="1" applyFont="1" applyBorder="1"/>
    <xf numFmtId="3" fontId="10" fillId="0" borderId="18" xfId="0" applyNumberFormat="1" applyFont="1" applyBorder="1"/>
    <xf numFmtId="3" fontId="10" fillId="0" borderId="29" xfId="0" applyNumberFormat="1" applyFont="1" applyFill="1" applyBorder="1"/>
    <xf numFmtId="3" fontId="10" fillId="0" borderId="2" xfId="0" applyNumberFormat="1" applyFont="1" applyBorder="1"/>
    <xf numFmtId="0" fontId="6" fillId="0" borderId="18" xfId="1" applyFont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26" fillId="0" borderId="20" xfId="0" applyFont="1" applyBorder="1"/>
    <xf numFmtId="0" fontId="11" fillId="0" borderId="15" xfId="0" applyFont="1" applyBorder="1"/>
    <xf numFmtId="0" fontId="26" fillId="0" borderId="0" xfId="0" applyFont="1"/>
    <xf numFmtId="0" fontId="20" fillId="0" borderId="17" xfId="1" applyFont="1" applyBorder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/>
    <xf numFmtId="0" fontId="20" fillId="0" borderId="26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26" xfId="1" applyFont="1" applyBorder="1" applyAlignment="1">
      <alignment horizontal="center"/>
    </xf>
    <xf numFmtId="0" fontId="20" fillId="0" borderId="12" xfId="1" applyFont="1" applyBorder="1" applyAlignment="1">
      <alignment horizontal="center"/>
    </xf>
    <xf numFmtId="3" fontId="2" fillId="0" borderId="26" xfId="1" applyNumberFormat="1" applyFont="1" applyFill="1" applyBorder="1" applyAlignment="1">
      <alignment horizontal="center"/>
    </xf>
    <xf numFmtId="3" fontId="10" fillId="2" borderId="22" xfId="0" applyNumberFormat="1" applyFont="1" applyFill="1" applyBorder="1"/>
    <xf numFmtId="3" fontId="14" fillId="2" borderId="15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9" fillId="2" borderId="22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right"/>
    </xf>
    <xf numFmtId="0" fontId="4" fillId="2" borderId="22" xfId="0" applyFont="1" applyFill="1" applyBorder="1" applyAlignment="1">
      <alignment horizontal="left"/>
    </xf>
    <xf numFmtId="3" fontId="10" fillId="2" borderId="15" xfId="0" applyNumberFormat="1" applyFont="1" applyFill="1" applyBorder="1" applyAlignment="1">
      <alignment horizontal="right"/>
    </xf>
    <xf numFmtId="3" fontId="11" fillId="2" borderId="15" xfId="0" applyNumberFormat="1" applyFont="1" applyFill="1" applyBorder="1"/>
    <xf numFmtId="0" fontId="10" fillId="2" borderId="15" xfId="0" applyFont="1" applyFill="1" applyBorder="1"/>
    <xf numFmtId="3" fontId="4" fillId="0" borderId="15" xfId="0" applyNumberFormat="1" applyFont="1" applyFill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49" fontId="2" fillId="0" borderId="19" xfId="1" applyNumberFormat="1" applyFont="1" applyBorder="1" applyAlignment="1">
      <alignment horizontal="center"/>
    </xf>
    <xf numFmtId="0" fontId="4" fillId="0" borderId="33" xfId="0" applyFont="1" applyBorder="1"/>
    <xf numFmtId="0" fontId="4" fillId="0" borderId="17" xfId="0" applyFont="1" applyBorder="1"/>
    <xf numFmtId="0" fontId="2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3" fontId="4" fillId="0" borderId="19" xfId="0" applyNumberFormat="1" applyFont="1" applyFill="1" applyBorder="1" applyAlignment="1">
      <alignment horizontal="right"/>
    </xf>
    <xf numFmtId="0" fontId="2" fillId="0" borderId="19" xfId="1" applyFont="1" applyBorder="1" applyAlignment="1">
      <alignment horizontal="center"/>
    </xf>
    <xf numFmtId="3" fontId="4" fillId="0" borderId="19" xfId="0" applyNumberFormat="1" applyFont="1" applyBorder="1" applyAlignment="1">
      <alignment horizontal="right"/>
    </xf>
    <xf numFmtId="3" fontId="4" fillId="0" borderId="19" xfId="1" applyNumberFormat="1" applyFont="1" applyFill="1" applyBorder="1" applyAlignment="1">
      <alignment horizontal="right"/>
    </xf>
    <xf numFmtId="0" fontId="4" fillId="0" borderId="19" xfId="0" applyFont="1" applyBorder="1"/>
    <xf numFmtId="3" fontId="2" fillId="0" borderId="17" xfId="1" applyNumberFormat="1" applyFont="1" applyFill="1" applyBorder="1" applyAlignment="1">
      <alignment horizontal="center"/>
    </xf>
    <xf numFmtId="49" fontId="2" fillId="0" borderId="17" xfId="1" applyNumberFormat="1" applyFont="1" applyFill="1" applyBorder="1" applyAlignment="1">
      <alignment horizontal="center"/>
    </xf>
    <xf numFmtId="3" fontId="21" fillId="2" borderId="20" xfId="0" applyNumberFormat="1" applyFont="1" applyFill="1" applyBorder="1" applyAlignment="1">
      <alignment horizontal="right"/>
    </xf>
    <xf numFmtId="3" fontId="21" fillId="0" borderId="11" xfId="0" applyNumberFormat="1" applyFont="1" applyFill="1" applyBorder="1" applyAlignment="1">
      <alignment horizontal="right"/>
    </xf>
    <xf numFmtId="3" fontId="21" fillId="0" borderId="11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4" fontId="21" fillId="0" borderId="20" xfId="0" applyNumberFormat="1" applyFont="1" applyBorder="1"/>
    <xf numFmtId="0" fontId="18" fillId="0" borderId="15" xfId="0" applyFont="1" applyFill="1" applyBorder="1" applyAlignment="1">
      <alignment vertical="center"/>
    </xf>
    <xf numFmtId="3" fontId="10" fillId="0" borderId="18" xfId="0" applyNumberFormat="1" applyFont="1" applyFill="1" applyBorder="1"/>
    <xf numFmtId="3" fontId="10" fillId="0" borderId="2" xfId="0" applyNumberFormat="1" applyFont="1" applyFill="1" applyBorder="1"/>
    <xf numFmtId="0" fontId="18" fillId="0" borderId="2" xfId="1" applyFont="1" applyBorder="1" applyAlignment="1">
      <alignment horizontal="center"/>
    </xf>
    <xf numFmtId="0" fontId="18" fillId="0" borderId="19" xfId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8" fillId="0" borderId="18" xfId="1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30" fillId="0" borderId="29" xfId="0" applyNumberFormat="1" applyFont="1" applyBorder="1"/>
    <xf numFmtId="3" fontId="30" fillId="0" borderId="18" xfId="0" applyNumberFormat="1" applyFont="1" applyBorder="1"/>
    <xf numFmtId="3" fontId="30" fillId="0" borderId="29" xfId="0" applyNumberFormat="1" applyFont="1" applyFill="1" applyBorder="1"/>
    <xf numFmtId="3" fontId="30" fillId="0" borderId="2" xfId="0" applyNumberFormat="1" applyFont="1" applyBorder="1"/>
    <xf numFmtId="0" fontId="5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2" fontId="26" fillId="0" borderId="0" xfId="0" applyNumberFormat="1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4" fontId="21" fillId="0" borderId="0" xfId="0" applyNumberFormat="1" applyFont="1" applyBorder="1"/>
    <xf numFmtId="0" fontId="4" fillId="0" borderId="0" xfId="0" applyFont="1" applyBorder="1"/>
    <xf numFmtId="3" fontId="11" fillId="0" borderId="0" xfId="0" applyNumberFormat="1" applyFont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2" borderId="22" xfId="0" applyFont="1" applyFill="1" applyBorder="1" applyAlignment="1">
      <alignment vertical="center"/>
    </xf>
    <xf numFmtId="0" fontId="3" fillId="0" borderId="18" xfId="1" applyFont="1" applyFill="1" applyBorder="1" applyAlignment="1">
      <alignment horizontal="left"/>
    </xf>
    <xf numFmtId="0" fontId="4" fillId="0" borderId="18" xfId="0" applyFont="1" applyFill="1" applyBorder="1" applyAlignment="1">
      <alignment horizontal="center"/>
    </xf>
    <xf numFmtId="3" fontId="3" fillId="0" borderId="18" xfId="1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right"/>
    </xf>
    <xf numFmtId="49" fontId="3" fillId="0" borderId="18" xfId="1" applyNumberFormat="1" applyFont="1" applyFill="1" applyBorder="1" applyAlignment="1">
      <alignment horizontal="center"/>
    </xf>
    <xf numFmtId="49" fontId="3" fillId="0" borderId="15" xfId="1" applyNumberFormat="1" applyFont="1" applyFill="1" applyBorder="1" applyAlignment="1">
      <alignment horizontal="center"/>
    </xf>
    <xf numFmtId="187" fontId="3" fillId="0" borderId="18" xfId="2" applyNumberFormat="1" applyFont="1" applyFill="1" applyBorder="1" applyAlignment="1">
      <alignment horizontal="center"/>
    </xf>
    <xf numFmtId="187" fontId="3" fillId="0" borderId="18" xfId="1" applyNumberFormat="1" applyFont="1" applyFill="1" applyBorder="1" applyAlignment="1">
      <alignment horizontal="center"/>
    </xf>
    <xf numFmtId="0" fontId="4" fillId="0" borderId="18" xfId="0" applyFont="1" applyBorder="1"/>
    <xf numFmtId="0" fontId="31" fillId="0" borderId="22" xfId="1" applyFont="1" applyFill="1" applyBorder="1" applyAlignment="1">
      <alignment vertical="top" wrapText="1"/>
    </xf>
    <xf numFmtId="0" fontId="24" fillId="0" borderId="22" xfId="0" applyFont="1" applyBorder="1" applyAlignment="1">
      <alignment horizontal="center"/>
    </xf>
    <xf numFmtId="0" fontId="4" fillId="0" borderId="22" xfId="0" applyFont="1" applyBorder="1"/>
    <xf numFmtId="0" fontId="3" fillId="0" borderId="15" xfId="1" applyFont="1" applyFill="1" applyBorder="1" applyAlignment="1">
      <alignment horizontal="center" vertical="top" wrapText="1"/>
    </xf>
    <xf numFmtId="3" fontId="10" fillId="0" borderId="22" xfId="0" applyNumberFormat="1" applyFont="1" applyBorder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2" fillId="3" borderId="15" xfId="1" applyFont="1" applyFill="1" applyBorder="1" applyAlignment="1">
      <alignment horizontal="center"/>
    </xf>
    <xf numFmtId="0" fontId="18" fillId="2" borderId="15" xfId="1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right"/>
    </xf>
    <xf numFmtId="0" fontId="3" fillId="2" borderId="15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3" fontId="4" fillId="2" borderId="15" xfId="1" applyNumberFormat="1" applyFont="1" applyFill="1" applyBorder="1" applyAlignment="1">
      <alignment horizontal="right"/>
    </xf>
    <xf numFmtId="0" fontId="4" fillId="2" borderId="15" xfId="0" applyFont="1" applyFill="1" applyBorder="1"/>
    <xf numFmtId="3" fontId="10" fillId="2" borderId="24" xfId="1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15" xfId="0" applyFont="1" applyFill="1" applyBorder="1" applyAlignment="1">
      <alignment horizontal="left"/>
    </xf>
    <xf numFmtId="0" fontId="5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3" fontId="10" fillId="2" borderId="29" xfId="0" applyNumberFormat="1" applyFont="1" applyFill="1" applyBorder="1"/>
    <xf numFmtId="3" fontId="10" fillId="2" borderId="18" xfId="0" applyNumberFormat="1" applyFont="1" applyFill="1" applyBorder="1"/>
    <xf numFmtId="3" fontId="10" fillId="2" borderId="2" xfId="0" applyNumberFormat="1" applyFont="1" applyFill="1" applyBorder="1"/>
    <xf numFmtId="0" fontId="27" fillId="2" borderId="18" xfId="0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right"/>
    </xf>
    <xf numFmtId="3" fontId="12" fillId="2" borderId="2" xfId="1" applyNumberFormat="1" applyFont="1" applyFill="1" applyBorder="1" applyAlignment="1">
      <alignment horizontal="right"/>
    </xf>
    <xf numFmtId="3" fontId="12" fillId="2" borderId="2" xfId="1" applyNumberFormat="1" applyFont="1" applyFill="1" applyBorder="1" applyAlignment="1">
      <alignment horizontal="center"/>
    </xf>
    <xf numFmtId="3" fontId="13" fillId="2" borderId="2" xfId="0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3" fontId="7" fillId="2" borderId="17" xfId="1" applyNumberFormat="1" applyFont="1" applyFill="1" applyBorder="1" applyAlignment="1">
      <alignment horizontal="center"/>
    </xf>
    <xf numFmtId="3" fontId="21" fillId="2" borderId="17" xfId="0" applyNumberFormat="1" applyFont="1" applyFill="1" applyBorder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187" fontId="7" fillId="2" borderId="17" xfId="2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49" fontId="21" fillId="2" borderId="17" xfId="0" applyNumberFormat="1" applyFont="1" applyFill="1" applyBorder="1" applyAlignment="1">
      <alignment horizontal="center"/>
    </xf>
    <xf numFmtId="3" fontId="21" fillId="2" borderId="17" xfId="1" applyNumberFormat="1" applyFont="1" applyFill="1" applyBorder="1" applyAlignment="1">
      <alignment horizontal="right"/>
    </xf>
    <xf numFmtId="0" fontId="21" fillId="2" borderId="17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13" fillId="2" borderId="15" xfId="0" applyNumberFormat="1" applyFont="1" applyFill="1" applyBorder="1"/>
    <xf numFmtId="3" fontId="13" fillId="2" borderId="24" xfId="1" applyNumberFormat="1" applyFont="1" applyFill="1" applyBorder="1" applyAlignment="1">
      <alignment horizontal="right"/>
    </xf>
    <xf numFmtId="3" fontId="13" fillId="2" borderId="19" xfId="0" applyNumberFormat="1" applyFont="1" applyFill="1" applyBorder="1"/>
    <xf numFmtId="0" fontId="5" fillId="2" borderId="0" xfId="0" applyFont="1" applyFill="1"/>
    <xf numFmtId="0" fontId="24" fillId="2" borderId="15" xfId="0" applyFont="1" applyFill="1" applyBorder="1" applyAlignment="1">
      <alignment horizontal="left"/>
    </xf>
    <xf numFmtId="49" fontId="4" fillId="2" borderId="15" xfId="0" applyNumberFormat="1" applyFont="1" applyFill="1" applyBorder="1" applyAlignment="1">
      <alignment horizontal="center"/>
    </xf>
    <xf numFmtId="3" fontId="13" fillId="2" borderId="22" xfId="0" applyNumberFormat="1" applyFont="1" applyFill="1" applyBorder="1"/>
    <xf numFmtId="0" fontId="18" fillId="3" borderId="15" xfId="1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right"/>
    </xf>
    <xf numFmtId="0" fontId="3" fillId="3" borderId="15" xfId="1" applyFont="1" applyFill="1" applyBorder="1" applyAlignment="1">
      <alignment horizontal="center"/>
    </xf>
    <xf numFmtId="3" fontId="4" fillId="3" borderId="15" xfId="1" applyNumberFormat="1" applyFont="1" applyFill="1" applyBorder="1" applyAlignment="1">
      <alignment horizontal="right"/>
    </xf>
    <xf numFmtId="0" fontId="4" fillId="3" borderId="15" xfId="0" applyFont="1" applyFill="1" applyBorder="1"/>
    <xf numFmtId="0" fontId="3" fillId="2" borderId="18" xfId="1" applyFont="1" applyFill="1" applyBorder="1" applyAlignment="1">
      <alignment horizontal="left"/>
    </xf>
    <xf numFmtId="49" fontId="3" fillId="2" borderId="15" xfId="1" applyNumberFormat="1" applyFont="1" applyFill="1" applyBorder="1" applyAlignment="1">
      <alignment horizontal="center"/>
    </xf>
    <xf numFmtId="3" fontId="7" fillId="2" borderId="10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0" fontId="3" fillId="2" borderId="15" xfId="1" applyNumberFormat="1" applyFont="1" applyFill="1" applyBorder="1" applyAlignment="1">
      <alignment horizontal="center"/>
    </xf>
    <xf numFmtId="0" fontId="29" fillId="0" borderId="4" xfId="1" applyFont="1" applyBorder="1" applyAlignment="1">
      <alignment horizontal="left"/>
    </xf>
    <xf numFmtId="3" fontId="5" fillId="0" borderId="5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3" xfId="1" applyFont="1" applyBorder="1" applyAlignment="1">
      <alignment horizontal="center"/>
    </xf>
    <xf numFmtId="0" fontId="23" fillId="0" borderId="7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3" fontId="14" fillId="0" borderId="10" xfId="0" applyNumberFormat="1" applyFont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" fillId="0" borderId="5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49" fontId="20" fillId="0" borderId="1" xfId="1" applyNumberFormat="1" applyFont="1" applyFill="1" applyBorder="1" applyAlignment="1">
      <alignment horizontal="center" vertical="center" wrapText="1"/>
    </xf>
    <xf numFmtId="49" fontId="25" fillId="0" borderId="26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3" fillId="0" borderId="12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23" fillId="0" borderId="13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0" fontId="34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00FFCC"/>
      <color rgb="FFFF0066"/>
      <color rgb="FF99CCFF"/>
      <color rgb="FF00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5"/>
  <sheetViews>
    <sheetView tabSelected="1" view="pageBreakPreview" topLeftCell="Q46" zoomScale="130" zoomScaleSheetLayoutView="130" workbookViewId="0">
      <selection activeCell="S64" sqref="S64"/>
    </sheetView>
  </sheetViews>
  <sheetFormatPr defaultColWidth="9" defaultRowHeight="18" x14ac:dyDescent="0.4"/>
  <cols>
    <col min="1" max="1" width="3.25" style="72" customWidth="1"/>
    <col min="2" max="2" width="21.375" style="4" customWidth="1"/>
    <col min="3" max="3" width="5.375" style="10" customWidth="1"/>
    <col min="4" max="5" width="5" style="10" customWidth="1"/>
    <col min="6" max="6" width="8.375" style="23" customWidth="1"/>
    <col min="7" max="7" width="7.125" style="23" customWidth="1"/>
    <col min="8" max="8" width="4.375" style="2" customWidth="1"/>
    <col min="9" max="10" width="4.75" style="2" customWidth="1"/>
    <col min="11" max="11" width="4" style="2" customWidth="1"/>
    <col min="12" max="12" width="4.25" style="2" customWidth="1"/>
    <col min="13" max="13" width="4" style="2" customWidth="1"/>
    <col min="14" max="14" width="6.875" style="11" customWidth="1"/>
    <col min="15" max="15" width="7.375" style="23" customWidth="1"/>
    <col min="16" max="16" width="7.5" style="11" customWidth="1"/>
    <col min="17" max="17" width="8.75" style="23" customWidth="1"/>
    <col min="18" max="18" width="8.625" style="23" customWidth="1"/>
    <col min="19" max="19" width="9.5" style="23" customWidth="1"/>
    <col min="20" max="20" width="4.75" style="2" customWidth="1"/>
    <col min="21" max="21" width="9" style="17"/>
    <col min="22" max="22" width="9.875" style="17" customWidth="1"/>
    <col min="23" max="23" width="9" style="17"/>
    <col min="24" max="24" width="9.125" style="17" bestFit="1" customWidth="1"/>
    <col min="25" max="25" width="9" style="32"/>
    <col min="26" max="26" width="9.375" style="16" customWidth="1"/>
    <col min="27" max="27" width="9.375" style="17" customWidth="1"/>
    <col min="28" max="28" width="9" style="17"/>
    <col min="29" max="29" width="9" style="18"/>
    <col min="30" max="30" width="9" style="17"/>
    <col min="31" max="16384" width="9" style="2"/>
  </cols>
  <sheetData>
    <row r="1" spans="1:30" ht="18" customHeight="1" x14ac:dyDescent="0.4">
      <c r="A1" s="254" t="s">
        <v>90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43"/>
      <c r="V1" s="44"/>
      <c r="W1" s="45"/>
      <c r="X1" s="45"/>
      <c r="Y1" s="88"/>
      <c r="Z1" s="47"/>
      <c r="AA1" s="45"/>
      <c r="AB1" s="45"/>
      <c r="AC1" s="46"/>
      <c r="AD1" s="45"/>
    </row>
    <row r="2" spans="1:30" ht="20.25" customHeight="1" x14ac:dyDescent="0.45">
      <c r="A2" s="24" t="s">
        <v>3</v>
      </c>
      <c r="B2" s="3"/>
      <c r="C2" s="13" t="s">
        <v>5</v>
      </c>
      <c r="D2" s="112" t="s">
        <v>6</v>
      </c>
      <c r="E2" s="276" t="s">
        <v>0</v>
      </c>
      <c r="F2" s="277"/>
      <c r="G2" s="278"/>
      <c r="H2" s="264" t="s">
        <v>33</v>
      </c>
      <c r="I2" s="265"/>
      <c r="J2" s="266"/>
      <c r="K2" s="270" t="s">
        <v>14</v>
      </c>
      <c r="L2" s="271"/>
      <c r="M2" s="272"/>
      <c r="N2" s="255" t="s">
        <v>1</v>
      </c>
      <c r="O2" s="256"/>
      <c r="P2" s="257"/>
      <c r="Q2" s="261" t="s">
        <v>17</v>
      </c>
      <c r="R2" s="262"/>
      <c r="S2" s="263"/>
      <c r="T2" s="115"/>
      <c r="U2" s="36" t="s">
        <v>47</v>
      </c>
      <c r="V2" s="36" t="s">
        <v>51</v>
      </c>
      <c r="W2" s="37"/>
      <c r="X2" s="37"/>
      <c r="Y2" s="279" t="s">
        <v>45</v>
      </c>
      <c r="Z2" s="280"/>
      <c r="AA2" s="280"/>
      <c r="AB2" s="280"/>
      <c r="AC2" s="280"/>
      <c r="AD2" s="281"/>
    </row>
    <row r="3" spans="1:30" ht="21" customHeight="1" x14ac:dyDescent="0.4">
      <c r="A3" s="21" t="s">
        <v>7</v>
      </c>
      <c r="B3" s="1" t="s">
        <v>4</v>
      </c>
      <c r="C3" s="1" t="s">
        <v>8</v>
      </c>
      <c r="D3" s="113" t="s">
        <v>9</v>
      </c>
      <c r="E3" s="111" t="s">
        <v>11</v>
      </c>
      <c r="F3" s="77" t="s">
        <v>12</v>
      </c>
      <c r="G3" s="296" t="s">
        <v>61</v>
      </c>
      <c r="H3" s="267" t="s">
        <v>32</v>
      </c>
      <c r="I3" s="268"/>
      <c r="J3" s="269"/>
      <c r="K3" s="273" t="s">
        <v>15</v>
      </c>
      <c r="L3" s="274"/>
      <c r="M3" s="275"/>
      <c r="N3" s="258" t="s">
        <v>16</v>
      </c>
      <c r="O3" s="259"/>
      <c r="P3" s="260"/>
      <c r="Q3" s="26"/>
      <c r="R3" s="59"/>
      <c r="S3" s="60"/>
      <c r="T3" s="113" t="s">
        <v>2</v>
      </c>
      <c r="U3" s="38" t="s">
        <v>48</v>
      </c>
      <c r="V3" s="38" t="s">
        <v>50</v>
      </c>
      <c r="W3" s="39" t="s">
        <v>20</v>
      </c>
      <c r="X3" s="39" t="s">
        <v>46</v>
      </c>
      <c r="Y3" s="282">
        <v>2567</v>
      </c>
      <c r="Z3" s="283"/>
      <c r="AA3" s="282">
        <v>2568</v>
      </c>
      <c r="AB3" s="283"/>
      <c r="AC3" s="282">
        <v>2569</v>
      </c>
      <c r="AD3" s="283"/>
    </row>
    <row r="4" spans="1:30" x14ac:dyDescent="0.4">
      <c r="A4" s="21"/>
      <c r="B4" s="14"/>
      <c r="C4" s="1"/>
      <c r="D4" s="94"/>
      <c r="E4" s="21" t="s">
        <v>10</v>
      </c>
      <c r="F4" s="77" t="s">
        <v>13</v>
      </c>
      <c r="G4" s="297"/>
      <c r="H4" s="110">
        <v>2567</v>
      </c>
      <c r="I4" s="110">
        <v>2568</v>
      </c>
      <c r="J4" s="110">
        <v>2569</v>
      </c>
      <c r="K4" s="110">
        <v>2567</v>
      </c>
      <c r="L4" s="110">
        <v>2568</v>
      </c>
      <c r="M4" s="110">
        <v>2569</v>
      </c>
      <c r="N4" s="12">
        <v>2567</v>
      </c>
      <c r="O4" s="12">
        <v>2568</v>
      </c>
      <c r="P4" s="12">
        <v>2569</v>
      </c>
      <c r="Q4" s="12">
        <v>2567</v>
      </c>
      <c r="R4" s="12">
        <v>2568</v>
      </c>
      <c r="S4" s="61">
        <v>2569</v>
      </c>
      <c r="T4" s="116"/>
      <c r="U4" s="40" t="s">
        <v>49</v>
      </c>
      <c r="V4" s="40" t="s">
        <v>49</v>
      </c>
      <c r="W4" s="42" t="s">
        <v>49</v>
      </c>
      <c r="X4" s="41"/>
      <c r="Y4" s="89" t="s">
        <v>79</v>
      </c>
      <c r="Z4" s="62" t="s">
        <v>47</v>
      </c>
      <c r="AA4" s="89" t="s">
        <v>79</v>
      </c>
      <c r="AB4" s="62" t="s">
        <v>47</v>
      </c>
      <c r="AC4" s="89" t="s">
        <v>79</v>
      </c>
      <c r="AD4" s="62" t="s">
        <v>47</v>
      </c>
    </row>
    <row r="5" spans="1:30" x14ac:dyDescent="0.4">
      <c r="A5" s="66">
        <v>1</v>
      </c>
      <c r="B5" s="54" t="s">
        <v>59</v>
      </c>
      <c r="C5" s="53" t="s">
        <v>98</v>
      </c>
      <c r="D5" s="53" t="s">
        <v>62</v>
      </c>
      <c r="E5" s="53" t="s">
        <v>62</v>
      </c>
      <c r="F5" s="78">
        <v>401940</v>
      </c>
      <c r="G5" s="78">
        <v>42000</v>
      </c>
      <c r="H5" s="53">
        <v>1</v>
      </c>
      <c r="I5" s="53">
        <v>1</v>
      </c>
      <c r="J5" s="53">
        <v>1</v>
      </c>
      <c r="K5" s="55" t="s">
        <v>29</v>
      </c>
      <c r="L5" s="55" t="s">
        <v>30</v>
      </c>
      <c r="M5" s="55" t="s">
        <v>29</v>
      </c>
      <c r="N5" s="8">
        <v>15060</v>
      </c>
      <c r="O5" s="28">
        <v>15060</v>
      </c>
      <c r="P5" s="8">
        <v>15060</v>
      </c>
      <c r="Q5" s="56">
        <f>F5+G5+N5</f>
        <v>459000</v>
      </c>
      <c r="R5" s="56">
        <f>Q5+O5</f>
        <v>474060</v>
      </c>
      <c r="S5" s="56">
        <f>R5+P5</f>
        <v>489120</v>
      </c>
      <c r="T5" s="53" t="s">
        <v>91</v>
      </c>
      <c r="U5" s="79">
        <v>51570</v>
      </c>
      <c r="V5" s="57">
        <v>7000</v>
      </c>
      <c r="W5" s="58">
        <v>7000</v>
      </c>
      <c r="X5" s="17">
        <f>U5*12+V5*12+W5*12</f>
        <v>786840</v>
      </c>
      <c r="Y5" s="90">
        <v>1630</v>
      </c>
      <c r="Z5" s="58">
        <v>44930</v>
      </c>
      <c r="AA5" s="58">
        <v>1630</v>
      </c>
      <c r="AB5" s="58">
        <v>46560</v>
      </c>
      <c r="AC5" s="58">
        <v>1640</v>
      </c>
      <c r="AD5" s="58">
        <v>48200</v>
      </c>
    </row>
    <row r="6" spans="1:30" x14ac:dyDescent="0.4">
      <c r="A6" s="67"/>
      <c r="B6" s="87" t="s">
        <v>60</v>
      </c>
      <c r="C6" s="7"/>
      <c r="D6" s="7"/>
      <c r="E6" s="7"/>
      <c r="F6" s="28"/>
      <c r="G6" s="28"/>
      <c r="H6" s="9"/>
      <c r="I6" s="9"/>
      <c r="J6" s="9"/>
      <c r="K6" s="9"/>
      <c r="L6" s="9"/>
      <c r="M6" s="9"/>
      <c r="N6" s="8"/>
      <c r="O6" s="28"/>
      <c r="P6" s="8"/>
      <c r="Q6" s="56"/>
      <c r="R6" s="56"/>
      <c r="S6" s="56"/>
      <c r="T6" s="9"/>
      <c r="Y6" s="90"/>
      <c r="AA6" s="58"/>
      <c r="AC6" s="58"/>
    </row>
    <row r="7" spans="1:30" s="206" customFormat="1" x14ac:dyDescent="0.4">
      <c r="A7" s="197">
        <v>2</v>
      </c>
      <c r="B7" s="198" t="s">
        <v>63</v>
      </c>
      <c r="C7" s="199" t="s">
        <v>42</v>
      </c>
      <c r="D7" s="199">
        <v>1</v>
      </c>
      <c r="E7" s="199">
        <v>1</v>
      </c>
      <c r="F7" s="200">
        <v>548880</v>
      </c>
      <c r="G7" s="200">
        <f>V7*12</f>
        <v>42000</v>
      </c>
      <c r="H7" s="201">
        <v>1</v>
      </c>
      <c r="I7" s="201">
        <v>1</v>
      </c>
      <c r="J7" s="201">
        <v>1</v>
      </c>
      <c r="K7" s="202" t="s">
        <v>29</v>
      </c>
      <c r="L7" s="202" t="s">
        <v>30</v>
      </c>
      <c r="M7" s="202" t="s">
        <v>29</v>
      </c>
      <c r="N7" s="200">
        <v>18000</v>
      </c>
      <c r="O7" s="200">
        <v>18000</v>
      </c>
      <c r="P7" s="200">
        <v>17160</v>
      </c>
      <c r="Q7" s="203">
        <f t="shared" ref="Q7:Q13" si="0">F7+G7+N7</f>
        <v>608880</v>
      </c>
      <c r="R7" s="203">
        <f t="shared" ref="R7:S16" si="1">Q7+O7</f>
        <v>626880</v>
      </c>
      <c r="S7" s="203">
        <f t="shared" si="1"/>
        <v>644040</v>
      </c>
      <c r="T7" s="204"/>
      <c r="U7" s="96">
        <v>41550</v>
      </c>
      <c r="V7" s="96">
        <v>3500</v>
      </c>
      <c r="W7" s="96">
        <v>0</v>
      </c>
      <c r="X7" s="96">
        <f t="shared" ref="X7:X16" si="2">U7*12+V7*12+W7*12</f>
        <v>540600</v>
      </c>
      <c r="Y7" s="205">
        <f>Z7-U7</f>
        <v>1340</v>
      </c>
      <c r="Z7" s="97">
        <v>42890</v>
      </c>
      <c r="AA7" s="97">
        <f>AB7-Z7</f>
        <v>1390</v>
      </c>
      <c r="AB7" s="96">
        <v>44280</v>
      </c>
      <c r="AC7" s="97">
        <f>AD7-AB7</f>
        <v>1460</v>
      </c>
      <c r="AD7" s="96">
        <v>45740</v>
      </c>
    </row>
    <row r="8" spans="1:30" s="206" customFormat="1" x14ac:dyDescent="0.4">
      <c r="A8" s="197">
        <v>3</v>
      </c>
      <c r="B8" s="207" t="s">
        <v>43</v>
      </c>
      <c r="C8" s="199" t="s">
        <v>88</v>
      </c>
      <c r="D8" s="199">
        <v>1</v>
      </c>
      <c r="E8" s="199">
        <v>1</v>
      </c>
      <c r="F8" s="200">
        <v>382560</v>
      </c>
      <c r="G8" s="200">
        <v>0</v>
      </c>
      <c r="H8" s="199">
        <v>1</v>
      </c>
      <c r="I8" s="199">
        <v>1</v>
      </c>
      <c r="J8" s="199">
        <v>1</v>
      </c>
      <c r="K8" s="208" t="s">
        <v>29</v>
      </c>
      <c r="L8" s="208" t="s">
        <v>30</v>
      </c>
      <c r="M8" s="208" t="s">
        <v>29</v>
      </c>
      <c r="N8" s="200">
        <v>13440</v>
      </c>
      <c r="O8" s="200">
        <v>13320</v>
      </c>
      <c r="P8" s="200">
        <v>13320</v>
      </c>
      <c r="Q8" s="203">
        <f t="shared" ref="Q8" si="3">F8+G8+N8</f>
        <v>396000</v>
      </c>
      <c r="R8" s="203">
        <f t="shared" ref="R8" si="4">Q8+O8</f>
        <v>409320</v>
      </c>
      <c r="S8" s="203">
        <f t="shared" ref="S8" si="5">R8+P8</f>
        <v>422640</v>
      </c>
      <c r="T8" s="199"/>
      <c r="U8" s="96">
        <v>25970</v>
      </c>
      <c r="V8" s="122">
        <v>0</v>
      </c>
      <c r="W8" s="96"/>
      <c r="X8" s="96">
        <f t="shared" ref="X8" si="6">U8*12+V8*12+W8*12</f>
        <v>311640</v>
      </c>
      <c r="Y8" s="205">
        <f t="shared" ref="Y8" si="7">Z8-U8</f>
        <v>1010</v>
      </c>
      <c r="Z8" s="97">
        <v>26980</v>
      </c>
      <c r="AA8" s="97">
        <f t="shared" ref="AA8" si="8">AB8-Z8</f>
        <v>1050</v>
      </c>
      <c r="AB8" s="96">
        <v>28030</v>
      </c>
      <c r="AC8" s="97">
        <f t="shared" ref="AC8" si="9">AD8-AB8</f>
        <v>1080</v>
      </c>
      <c r="AD8" s="96">
        <v>29110</v>
      </c>
    </row>
    <row r="9" spans="1:30" s="206" customFormat="1" x14ac:dyDescent="0.4">
      <c r="A9" s="241">
        <v>4</v>
      </c>
      <c r="B9" s="242" t="s">
        <v>44</v>
      </c>
      <c r="C9" s="243" t="s">
        <v>99</v>
      </c>
      <c r="D9" s="243">
        <v>1</v>
      </c>
      <c r="E9" s="243">
        <v>1</v>
      </c>
      <c r="F9" s="244">
        <v>486720</v>
      </c>
      <c r="G9" s="244">
        <v>42000</v>
      </c>
      <c r="H9" s="245">
        <v>1</v>
      </c>
      <c r="I9" s="245">
        <v>1</v>
      </c>
      <c r="J9" s="245">
        <v>1</v>
      </c>
      <c r="K9" s="196" t="s">
        <v>29</v>
      </c>
      <c r="L9" s="196" t="s">
        <v>30</v>
      </c>
      <c r="M9" s="196" t="s">
        <v>29</v>
      </c>
      <c r="N9" s="244">
        <v>16440</v>
      </c>
      <c r="O9" s="244">
        <v>16440</v>
      </c>
      <c r="P9" s="244">
        <v>19560</v>
      </c>
      <c r="Q9" s="246">
        <f t="shared" si="0"/>
        <v>545160</v>
      </c>
      <c r="R9" s="246">
        <f t="shared" si="1"/>
        <v>561600</v>
      </c>
      <c r="S9" s="246">
        <f t="shared" si="1"/>
        <v>581160</v>
      </c>
      <c r="T9" s="247" t="s">
        <v>93</v>
      </c>
      <c r="U9" s="129">
        <v>36310</v>
      </c>
      <c r="V9" s="129">
        <v>0</v>
      </c>
      <c r="W9" s="96"/>
      <c r="X9" s="96">
        <f t="shared" si="2"/>
        <v>435720</v>
      </c>
      <c r="Y9" s="205">
        <f>Z9-U9</f>
        <v>1100</v>
      </c>
      <c r="Z9" s="97">
        <v>37410</v>
      </c>
      <c r="AA9" s="97">
        <f>AB9-Z9</f>
        <v>1110</v>
      </c>
      <c r="AB9" s="96">
        <v>38520</v>
      </c>
      <c r="AC9" s="97">
        <f>AD9-AB9</f>
        <v>1110</v>
      </c>
      <c r="AD9" s="96">
        <v>39630</v>
      </c>
    </row>
    <row r="10" spans="1:30" s="206" customFormat="1" ht="16.5" customHeight="1" x14ac:dyDescent="0.4">
      <c r="A10" s="197">
        <v>5</v>
      </c>
      <c r="B10" s="207" t="s">
        <v>65</v>
      </c>
      <c r="C10" s="199" t="s">
        <v>88</v>
      </c>
      <c r="D10" s="199">
        <v>1</v>
      </c>
      <c r="E10" s="199">
        <v>1</v>
      </c>
      <c r="F10" s="200">
        <v>435720</v>
      </c>
      <c r="G10" s="200">
        <v>0</v>
      </c>
      <c r="H10" s="201">
        <v>1</v>
      </c>
      <c r="I10" s="201">
        <v>1</v>
      </c>
      <c r="J10" s="201">
        <v>1</v>
      </c>
      <c r="K10" s="202" t="s">
        <v>29</v>
      </c>
      <c r="L10" s="202" t="s">
        <v>30</v>
      </c>
      <c r="M10" s="202" t="s">
        <v>29</v>
      </c>
      <c r="N10" s="200">
        <v>13200</v>
      </c>
      <c r="O10" s="200">
        <v>13320</v>
      </c>
      <c r="P10" s="200">
        <v>13320</v>
      </c>
      <c r="Q10" s="203">
        <f t="shared" si="0"/>
        <v>448920</v>
      </c>
      <c r="R10" s="203">
        <f t="shared" si="1"/>
        <v>462240</v>
      </c>
      <c r="S10" s="203">
        <f t="shared" si="1"/>
        <v>475560</v>
      </c>
      <c r="T10" s="204"/>
      <c r="U10" s="96">
        <v>34110</v>
      </c>
      <c r="V10" s="96">
        <v>0</v>
      </c>
      <c r="W10" s="96"/>
      <c r="X10" s="96">
        <f t="shared" si="2"/>
        <v>409320</v>
      </c>
      <c r="Y10" s="205">
        <f>Z10-U10</f>
        <v>1110</v>
      </c>
      <c r="Z10" s="97">
        <v>35220</v>
      </c>
      <c r="AA10" s="97">
        <f>AB10-Z10</f>
        <v>1090</v>
      </c>
      <c r="AB10" s="96">
        <v>36310</v>
      </c>
      <c r="AC10" s="97">
        <f>AD10-AB10</f>
        <v>1100</v>
      </c>
      <c r="AD10" s="96">
        <v>37410</v>
      </c>
    </row>
    <row r="11" spans="1:30" s="206" customFormat="1" ht="16.5" customHeight="1" x14ac:dyDescent="0.4">
      <c r="A11" s="197">
        <v>6</v>
      </c>
      <c r="B11" s="207" t="s">
        <v>94</v>
      </c>
      <c r="C11" s="199" t="s">
        <v>78</v>
      </c>
      <c r="D11" s="199" t="s">
        <v>62</v>
      </c>
      <c r="E11" s="199" t="s">
        <v>62</v>
      </c>
      <c r="F11" s="200">
        <v>355320</v>
      </c>
      <c r="G11" s="200">
        <v>0</v>
      </c>
      <c r="H11" s="253">
        <v>1</v>
      </c>
      <c r="I11" s="201">
        <v>1</v>
      </c>
      <c r="J11" s="201">
        <v>1</v>
      </c>
      <c r="K11" s="249" t="s">
        <v>62</v>
      </c>
      <c r="L11" s="201" t="s">
        <v>62</v>
      </c>
      <c r="M11" s="201" t="s">
        <v>62</v>
      </c>
      <c r="N11" s="200">
        <v>355320</v>
      </c>
      <c r="O11" s="200">
        <v>12000</v>
      </c>
      <c r="P11" s="200">
        <v>12000</v>
      </c>
      <c r="Q11" s="203">
        <v>355320</v>
      </c>
      <c r="R11" s="203">
        <f>Q11+O11</f>
        <v>367320</v>
      </c>
      <c r="S11" s="203">
        <f>R11+P11</f>
        <v>379320</v>
      </c>
      <c r="T11" s="199" t="s">
        <v>91</v>
      </c>
      <c r="U11" s="96"/>
      <c r="V11" s="96"/>
      <c r="W11" s="96"/>
      <c r="X11" s="96"/>
      <c r="Y11" s="205"/>
      <c r="Z11" s="97"/>
      <c r="AA11" s="97"/>
      <c r="AB11" s="96"/>
      <c r="AC11" s="97"/>
      <c r="AD11" s="96"/>
    </row>
    <row r="12" spans="1:30" s="206" customFormat="1" x14ac:dyDescent="0.4">
      <c r="A12" s="197">
        <v>7</v>
      </c>
      <c r="B12" s="207" t="s">
        <v>18</v>
      </c>
      <c r="C12" s="199" t="s">
        <v>80</v>
      </c>
      <c r="D12" s="199" t="s">
        <v>62</v>
      </c>
      <c r="E12" s="199" t="s">
        <v>62</v>
      </c>
      <c r="F12" s="200">
        <v>297900</v>
      </c>
      <c r="G12" s="200">
        <v>0</v>
      </c>
      <c r="H12" s="201">
        <v>1</v>
      </c>
      <c r="I12" s="201">
        <v>1</v>
      </c>
      <c r="J12" s="201">
        <v>1</v>
      </c>
      <c r="K12" s="202" t="s">
        <v>29</v>
      </c>
      <c r="L12" s="202" t="s">
        <v>30</v>
      </c>
      <c r="M12" s="202" t="s">
        <v>29</v>
      </c>
      <c r="N12" s="200">
        <v>9720</v>
      </c>
      <c r="O12" s="200">
        <v>9720</v>
      </c>
      <c r="P12" s="200">
        <v>9720</v>
      </c>
      <c r="Q12" s="203">
        <f t="shared" si="0"/>
        <v>307620</v>
      </c>
      <c r="R12" s="203">
        <f t="shared" si="1"/>
        <v>317340</v>
      </c>
      <c r="S12" s="203">
        <f t="shared" si="1"/>
        <v>327060</v>
      </c>
      <c r="T12" s="199" t="s">
        <v>91</v>
      </c>
      <c r="U12" s="96">
        <v>12220</v>
      </c>
      <c r="V12" s="96">
        <v>0</v>
      </c>
      <c r="W12" s="96"/>
      <c r="X12" s="96">
        <f t="shared" si="2"/>
        <v>146640</v>
      </c>
      <c r="Y12" s="205">
        <f t="shared" ref="Y12:Y13" si="10">Z12-U12</f>
        <v>510</v>
      </c>
      <c r="Z12" s="97">
        <v>12730</v>
      </c>
      <c r="AA12" s="97">
        <f t="shared" ref="AA12:AA13" si="11">AB12-Z12</f>
        <v>500</v>
      </c>
      <c r="AB12" s="96">
        <v>13230</v>
      </c>
      <c r="AC12" s="97">
        <f t="shared" ref="AC12:AC13" si="12">AD12-AB12</f>
        <v>530</v>
      </c>
      <c r="AD12" s="96">
        <v>13760</v>
      </c>
    </row>
    <row r="13" spans="1:30" s="206" customFormat="1" x14ac:dyDescent="0.4">
      <c r="A13" s="197">
        <v>8</v>
      </c>
      <c r="B13" s="198" t="s">
        <v>19</v>
      </c>
      <c r="C13" s="199" t="s">
        <v>80</v>
      </c>
      <c r="D13" s="199" t="s">
        <v>62</v>
      </c>
      <c r="E13" s="199" t="s">
        <v>62</v>
      </c>
      <c r="F13" s="200">
        <v>297900</v>
      </c>
      <c r="G13" s="200">
        <v>0</v>
      </c>
      <c r="H13" s="201">
        <v>1</v>
      </c>
      <c r="I13" s="201">
        <v>1</v>
      </c>
      <c r="J13" s="201">
        <v>1</v>
      </c>
      <c r="K13" s="202" t="s">
        <v>29</v>
      </c>
      <c r="L13" s="202" t="s">
        <v>30</v>
      </c>
      <c r="M13" s="202" t="s">
        <v>29</v>
      </c>
      <c r="N13" s="200">
        <v>9720</v>
      </c>
      <c r="O13" s="200">
        <v>9720</v>
      </c>
      <c r="P13" s="200">
        <v>9720</v>
      </c>
      <c r="Q13" s="203">
        <f t="shared" si="0"/>
        <v>307620</v>
      </c>
      <c r="R13" s="203">
        <f t="shared" si="1"/>
        <v>317340</v>
      </c>
      <c r="S13" s="203">
        <f t="shared" si="1"/>
        <v>327060</v>
      </c>
      <c r="T13" s="199" t="s">
        <v>91</v>
      </c>
      <c r="U13" s="96">
        <v>38380</v>
      </c>
      <c r="V13" s="96">
        <v>0</v>
      </c>
      <c r="W13" s="96"/>
      <c r="X13" s="96">
        <f t="shared" si="2"/>
        <v>460560</v>
      </c>
      <c r="Y13" s="205">
        <f t="shared" si="10"/>
        <v>1240</v>
      </c>
      <c r="Z13" s="97">
        <v>39620</v>
      </c>
      <c r="AA13" s="97">
        <f t="shared" si="11"/>
        <v>1280</v>
      </c>
      <c r="AB13" s="96">
        <v>40900</v>
      </c>
      <c r="AC13" s="97">
        <f t="shared" si="12"/>
        <v>1310</v>
      </c>
      <c r="AD13" s="96">
        <v>42210</v>
      </c>
    </row>
    <row r="14" spans="1:30" s="206" customFormat="1" x14ac:dyDescent="0.4">
      <c r="A14" s="197"/>
      <c r="B14" s="238" t="s">
        <v>66</v>
      </c>
      <c r="C14" s="239"/>
      <c r="D14" s="199"/>
      <c r="E14" s="199"/>
      <c r="F14" s="200"/>
      <c r="G14" s="200"/>
      <c r="H14" s="201"/>
      <c r="I14" s="201"/>
      <c r="J14" s="201"/>
      <c r="K14" s="202"/>
      <c r="L14" s="202"/>
      <c r="M14" s="202"/>
      <c r="N14" s="200"/>
      <c r="O14" s="200"/>
      <c r="P14" s="200"/>
      <c r="Q14" s="203"/>
      <c r="R14" s="203"/>
      <c r="S14" s="203"/>
      <c r="T14" s="199"/>
      <c r="U14" s="96"/>
      <c r="V14" s="96"/>
      <c r="W14" s="96"/>
      <c r="X14" s="96"/>
      <c r="Y14" s="205"/>
      <c r="Z14" s="97"/>
      <c r="AA14" s="97"/>
      <c r="AB14" s="96"/>
      <c r="AC14" s="97"/>
      <c r="AD14" s="96"/>
    </row>
    <row r="15" spans="1:30" s="206" customFormat="1" ht="16.5" customHeight="1" x14ac:dyDescent="0.4">
      <c r="A15" s="197">
        <v>9</v>
      </c>
      <c r="B15" s="207" t="s">
        <v>31</v>
      </c>
      <c r="C15" s="199" t="s">
        <v>62</v>
      </c>
      <c r="D15" s="199">
        <v>1</v>
      </c>
      <c r="E15" s="199">
        <v>1</v>
      </c>
      <c r="F15" s="200">
        <v>138000</v>
      </c>
      <c r="G15" s="200">
        <v>0</v>
      </c>
      <c r="H15" s="201">
        <v>1</v>
      </c>
      <c r="I15" s="201">
        <v>1</v>
      </c>
      <c r="J15" s="201">
        <v>1</v>
      </c>
      <c r="K15" s="202" t="s">
        <v>29</v>
      </c>
      <c r="L15" s="202" t="s">
        <v>30</v>
      </c>
      <c r="M15" s="202" t="s">
        <v>29</v>
      </c>
      <c r="N15" s="200">
        <v>0</v>
      </c>
      <c r="O15" s="200">
        <v>5520</v>
      </c>
      <c r="P15" s="200">
        <v>5760</v>
      </c>
      <c r="Q15" s="203">
        <f t="shared" ref="Q15:Q16" si="13">F15+N15</f>
        <v>138000</v>
      </c>
      <c r="R15" s="203">
        <f t="shared" si="1"/>
        <v>143520</v>
      </c>
      <c r="S15" s="203">
        <f t="shared" si="1"/>
        <v>149280</v>
      </c>
      <c r="T15" s="199"/>
      <c r="U15" s="96">
        <v>15030</v>
      </c>
      <c r="V15" s="96"/>
      <c r="W15" s="96"/>
      <c r="X15" s="96">
        <f t="shared" si="2"/>
        <v>180360</v>
      </c>
      <c r="Y15" s="205">
        <v>610</v>
      </c>
      <c r="Z15" s="97">
        <v>15030</v>
      </c>
      <c r="AA15" s="97">
        <v>630</v>
      </c>
      <c r="AB15" s="96">
        <v>15640</v>
      </c>
      <c r="AC15" s="97">
        <v>660</v>
      </c>
      <c r="AD15" s="96">
        <v>16270</v>
      </c>
    </row>
    <row r="16" spans="1:30" s="206" customFormat="1" ht="16.5" customHeight="1" x14ac:dyDescent="0.4">
      <c r="A16" s="197">
        <v>10</v>
      </c>
      <c r="B16" s="209" t="s">
        <v>53</v>
      </c>
      <c r="C16" s="199" t="s">
        <v>62</v>
      </c>
      <c r="D16" s="199">
        <v>1</v>
      </c>
      <c r="E16" s="199">
        <v>1</v>
      </c>
      <c r="F16" s="200">
        <v>149280</v>
      </c>
      <c r="G16" s="200">
        <v>0</v>
      </c>
      <c r="H16" s="201">
        <v>1</v>
      </c>
      <c r="I16" s="201">
        <v>1</v>
      </c>
      <c r="J16" s="201">
        <v>1</v>
      </c>
      <c r="K16" s="201" t="s">
        <v>29</v>
      </c>
      <c r="L16" s="201" t="s">
        <v>30</v>
      </c>
      <c r="M16" s="201" t="s">
        <v>29</v>
      </c>
      <c r="N16" s="200">
        <v>5980</v>
      </c>
      <c r="O16" s="200">
        <v>6210</v>
      </c>
      <c r="P16" s="200">
        <v>6460</v>
      </c>
      <c r="Q16" s="203">
        <f t="shared" si="13"/>
        <v>155260</v>
      </c>
      <c r="R16" s="203">
        <f t="shared" si="1"/>
        <v>161470</v>
      </c>
      <c r="S16" s="203">
        <f t="shared" si="1"/>
        <v>167930</v>
      </c>
      <c r="T16" s="199"/>
      <c r="U16" s="96">
        <v>11500</v>
      </c>
      <c r="V16" s="122"/>
      <c r="W16" s="96"/>
      <c r="X16" s="96">
        <f t="shared" si="2"/>
        <v>138000</v>
      </c>
      <c r="Y16" s="205">
        <f t="shared" ref="Y16" si="14">Z16-U16</f>
        <v>460</v>
      </c>
      <c r="Z16" s="97">
        <v>11960</v>
      </c>
      <c r="AA16" s="96">
        <f t="shared" ref="AA16" si="15">AB16-Z16</f>
        <v>480</v>
      </c>
      <c r="AB16" s="96">
        <v>12440</v>
      </c>
      <c r="AC16" s="96">
        <f t="shared" ref="AC16" si="16">AD16-AB16</f>
        <v>500</v>
      </c>
      <c r="AD16" s="96">
        <v>12940</v>
      </c>
    </row>
    <row r="17" spans="1:30" s="237" customFormat="1" ht="16.5" customHeight="1" x14ac:dyDescent="0.4">
      <c r="A17" s="197">
        <v>11</v>
      </c>
      <c r="B17" s="248" t="s">
        <v>92</v>
      </c>
      <c r="C17" s="199" t="s">
        <v>62</v>
      </c>
      <c r="D17" s="199" t="s">
        <v>62</v>
      </c>
      <c r="E17" s="199" t="s">
        <v>62</v>
      </c>
      <c r="F17" s="200">
        <v>138000</v>
      </c>
      <c r="G17" s="200">
        <v>0</v>
      </c>
      <c r="H17" s="253">
        <v>1</v>
      </c>
      <c r="I17" s="201">
        <v>1</v>
      </c>
      <c r="J17" s="201">
        <v>1</v>
      </c>
      <c r="K17" s="249" t="s">
        <v>62</v>
      </c>
      <c r="L17" s="201" t="s">
        <v>62</v>
      </c>
      <c r="M17" s="201" t="s">
        <v>62</v>
      </c>
      <c r="N17" s="200">
        <v>0</v>
      </c>
      <c r="O17" s="200">
        <v>5520</v>
      </c>
      <c r="P17" s="200">
        <v>5760</v>
      </c>
      <c r="Q17" s="203">
        <v>138000</v>
      </c>
      <c r="R17" s="203">
        <f>F17+O17</f>
        <v>143520</v>
      </c>
      <c r="S17" s="203">
        <f>R17+P17</f>
        <v>149280</v>
      </c>
      <c r="T17" s="199" t="s">
        <v>91</v>
      </c>
      <c r="U17" s="234"/>
      <c r="V17" s="240"/>
      <c r="W17" s="234"/>
      <c r="X17" s="234"/>
      <c r="Y17" s="235"/>
      <c r="Z17" s="236"/>
      <c r="AA17" s="236"/>
      <c r="AB17" s="234"/>
      <c r="AC17" s="236"/>
      <c r="AD17" s="234"/>
    </row>
    <row r="18" spans="1:30" ht="15" customHeight="1" x14ac:dyDescent="0.4">
      <c r="A18" s="67"/>
      <c r="B18" s="100" t="s">
        <v>67</v>
      </c>
      <c r="C18" s="7"/>
      <c r="D18" s="7"/>
      <c r="E18" s="7"/>
      <c r="F18" s="28"/>
      <c r="G18" s="28"/>
      <c r="H18" s="5"/>
      <c r="I18" s="5"/>
      <c r="J18" s="5"/>
      <c r="K18" s="6"/>
      <c r="L18" s="6"/>
      <c r="M18" s="6"/>
      <c r="N18" s="8"/>
      <c r="O18" s="28"/>
      <c r="P18" s="8"/>
      <c r="Q18" s="56"/>
      <c r="R18" s="56"/>
      <c r="S18" s="56"/>
      <c r="T18" s="9"/>
      <c r="Y18" s="90"/>
      <c r="Z18" s="58"/>
      <c r="AA18" s="58"/>
      <c r="AC18" s="58"/>
    </row>
    <row r="19" spans="1:30" x14ac:dyDescent="0.4">
      <c r="A19" s="67">
        <v>12</v>
      </c>
      <c r="B19" s="86" t="s">
        <v>82</v>
      </c>
      <c r="C19" s="64" t="s">
        <v>62</v>
      </c>
      <c r="D19" s="64">
        <v>1</v>
      </c>
      <c r="E19" s="64">
        <v>1</v>
      </c>
      <c r="F19" s="28">
        <v>108000</v>
      </c>
      <c r="G19" s="28"/>
      <c r="H19" s="64">
        <v>1</v>
      </c>
      <c r="I19" s="64">
        <v>1</v>
      </c>
      <c r="J19" s="64">
        <v>1</v>
      </c>
      <c r="K19" s="65" t="s">
        <v>29</v>
      </c>
      <c r="L19" s="65" t="s">
        <v>30</v>
      </c>
      <c r="M19" s="65" t="s">
        <v>29</v>
      </c>
      <c r="N19" s="28">
        <v>0</v>
      </c>
      <c r="O19" s="28">
        <v>0</v>
      </c>
      <c r="P19" s="28">
        <v>0</v>
      </c>
      <c r="Q19" s="56">
        <f t="shared" ref="Q19:Q23" si="17">F19+N19</f>
        <v>108000</v>
      </c>
      <c r="R19" s="56">
        <f t="shared" ref="R19:S23" si="18">Q19+O19</f>
        <v>108000</v>
      </c>
      <c r="S19" s="56">
        <f t="shared" si="18"/>
        <v>108000</v>
      </c>
      <c r="T19" s="75"/>
      <c r="U19" s="31">
        <v>9000</v>
      </c>
      <c r="V19" s="32"/>
      <c r="W19" s="31"/>
      <c r="X19" s="31">
        <f t="shared" ref="X19:X23" si="19">U19*12+V19*12+W19*12</f>
        <v>108000</v>
      </c>
      <c r="Y19" s="31" t="s">
        <v>62</v>
      </c>
      <c r="Z19" s="31">
        <v>9000</v>
      </c>
      <c r="AA19" s="31" t="s">
        <v>62</v>
      </c>
      <c r="AB19" s="31">
        <v>9000</v>
      </c>
      <c r="AC19" s="31" t="s">
        <v>62</v>
      </c>
      <c r="AD19" s="31">
        <v>9000</v>
      </c>
    </row>
    <row r="20" spans="1:30" x14ac:dyDescent="0.4">
      <c r="A20" s="67">
        <v>13</v>
      </c>
      <c r="B20" s="86" t="s">
        <v>26</v>
      </c>
      <c r="C20" s="64" t="s">
        <v>62</v>
      </c>
      <c r="D20" s="64">
        <v>1</v>
      </c>
      <c r="E20" s="64">
        <v>1</v>
      </c>
      <c r="F20" s="28">
        <v>108000</v>
      </c>
      <c r="G20" s="28"/>
      <c r="H20" s="64">
        <v>1</v>
      </c>
      <c r="I20" s="64">
        <v>1</v>
      </c>
      <c r="J20" s="64">
        <v>1</v>
      </c>
      <c r="K20" s="65" t="s">
        <v>29</v>
      </c>
      <c r="L20" s="65" t="s">
        <v>30</v>
      </c>
      <c r="M20" s="65" t="s">
        <v>29</v>
      </c>
      <c r="N20" s="28">
        <v>0</v>
      </c>
      <c r="O20" s="28">
        <v>0</v>
      </c>
      <c r="P20" s="28">
        <v>0</v>
      </c>
      <c r="Q20" s="56">
        <f t="shared" ref="Q20" si="20">F20+N20</f>
        <v>108000</v>
      </c>
      <c r="R20" s="56">
        <f t="shared" ref="R20" si="21">Q20+O20</f>
        <v>108000</v>
      </c>
      <c r="S20" s="56">
        <f t="shared" ref="S20" si="22">R20+P20</f>
        <v>108000</v>
      </c>
      <c r="T20" s="75"/>
      <c r="U20" s="31">
        <v>9000</v>
      </c>
      <c r="V20" s="32"/>
      <c r="W20" s="31"/>
      <c r="X20" s="31">
        <f t="shared" si="19"/>
        <v>108000</v>
      </c>
      <c r="Y20" s="31" t="s">
        <v>62</v>
      </c>
      <c r="Z20" s="31">
        <v>9000</v>
      </c>
      <c r="AA20" s="31" t="s">
        <v>62</v>
      </c>
      <c r="AB20" s="31">
        <v>9000</v>
      </c>
      <c r="AC20" s="31" t="s">
        <v>62</v>
      </c>
      <c r="AD20" s="31">
        <v>9000</v>
      </c>
    </row>
    <row r="21" spans="1:30" x14ac:dyDescent="0.4">
      <c r="A21" s="67">
        <v>14</v>
      </c>
      <c r="B21" s="86" t="s">
        <v>83</v>
      </c>
      <c r="C21" s="64" t="s">
        <v>62</v>
      </c>
      <c r="D21" s="64">
        <v>1</v>
      </c>
      <c r="E21" s="64">
        <v>1</v>
      </c>
      <c r="F21" s="28">
        <v>108000</v>
      </c>
      <c r="G21" s="28"/>
      <c r="H21" s="64">
        <v>1</v>
      </c>
      <c r="I21" s="64">
        <v>1</v>
      </c>
      <c r="J21" s="64">
        <v>1</v>
      </c>
      <c r="K21" s="65" t="s">
        <v>29</v>
      </c>
      <c r="L21" s="65" t="s">
        <v>30</v>
      </c>
      <c r="M21" s="65" t="s">
        <v>29</v>
      </c>
      <c r="N21" s="28">
        <v>0</v>
      </c>
      <c r="O21" s="28">
        <v>0</v>
      </c>
      <c r="P21" s="28">
        <v>0</v>
      </c>
      <c r="Q21" s="56">
        <f t="shared" si="17"/>
        <v>108000</v>
      </c>
      <c r="R21" s="56">
        <f t="shared" si="18"/>
        <v>108000</v>
      </c>
      <c r="S21" s="56">
        <f t="shared" si="18"/>
        <v>108000</v>
      </c>
      <c r="T21" s="75"/>
      <c r="U21" s="31">
        <v>9000</v>
      </c>
      <c r="V21" s="32"/>
      <c r="W21" s="31"/>
      <c r="X21" s="31">
        <f t="shared" si="19"/>
        <v>108000</v>
      </c>
      <c r="Y21" s="31" t="s">
        <v>62</v>
      </c>
      <c r="Z21" s="31">
        <v>9000</v>
      </c>
      <c r="AA21" s="31" t="s">
        <v>62</v>
      </c>
      <c r="AB21" s="31">
        <v>9000</v>
      </c>
      <c r="AC21" s="31" t="s">
        <v>62</v>
      </c>
      <c r="AD21" s="31">
        <v>9000</v>
      </c>
    </row>
    <row r="22" spans="1:30" x14ac:dyDescent="0.4">
      <c r="A22" s="67">
        <v>15</v>
      </c>
      <c r="B22" s="86" t="s">
        <v>83</v>
      </c>
      <c r="C22" s="64" t="s">
        <v>62</v>
      </c>
      <c r="D22" s="64">
        <v>1</v>
      </c>
      <c r="E22" s="64">
        <v>1</v>
      </c>
      <c r="F22" s="28">
        <v>108000</v>
      </c>
      <c r="G22" s="28"/>
      <c r="H22" s="64">
        <v>1</v>
      </c>
      <c r="I22" s="64">
        <v>1</v>
      </c>
      <c r="J22" s="64">
        <v>1</v>
      </c>
      <c r="K22" s="65" t="s">
        <v>29</v>
      </c>
      <c r="L22" s="65" t="s">
        <v>30</v>
      </c>
      <c r="M22" s="65" t="s">
        <v>29</v>
      </c>
      <c r="N22" s="28">
        <v>0</v>
      </c>
      <c r="O22" s="28">
        <v>0</v>
      </c>
      <c r="P22" s="28">
        <v>0</v>
      </c>
      <c r="Q22" s="56">
        <f t="shared" ref="Q22" si="23">F22+N22</f>
        <v>108000</v>
      </c>
      <c r="R22" s="56">
        <f t="shared" ref="R22" si="24">Q22+O22</f>
        <v>108000</v>
      </c>
      <c r="S22" s="56">
        <f t="shared" ref="S22" si="25">R22+P22</f>
        <v>108000</v>
      </c>
      <c r="T22" s="75"/>
      <c r="U22" s="31">
        <v>9000</v>
      </c>
      <c r="V22" s="32"/>
      <c r="W22" s="31"/>
      <c r="X22" s="31">
        <f t="shared" si="19"/>
        <v>108000</v>
      </c>
      <c r="Y22" s="31" t="s">
        <v>62</v>
      </c>
      <c r="Z22" s="31">
        <v>9000</v>
      </c>
      <c r="AA22" s="31" t="s">
        <v>62</v>
      </c>
      <c r="AB22" s="31">
        <v>9000</v>
      </c>
      <c r="AC22" s="31" t="s">
        <v>62</v>
      </c>
      <c r="AD22" s="31">
        <v>9000</v>
      </c>
    </row>
    <row r="23" spans="1:30" x14ac:dyDescent="0.4">
      <c r="A23" s="67">
        <v>16</v>
      </c>
      <c r="B23" s="86" t="s">
        <v>83</v>
      </c>
      <c r="C23" s="64" t="s">
        <v>62</v>
      </c>
      <c r="D23" s="64">
        <v>1</v>
      </c>
      <c r="E23" s="64">
        <v>1</v>
      </c>
      <c r="F23" s="28">
        <v>108000</v>
      </c>
      <c r="G23" s="28"/>
      <c r="H23" s="64">
        <v>1</v>
      </c>
      <c r="I23" s="64">
        <v>1</v>
      </c>
      <c r="J23" s="64">
        <v>1</v>
      </c>
      <c r="K23" s="65" t="s">
        <v>29</v>
      </c>
      <c r="L23" s="65" t="s">
        <v>30</v>
      </c>
      <c r="M23" s="65" t="s">
        <v>29</v>
      </c>
      <c r="N23" s="28">
        <v>0</v>
      </c>
      <c r="O23" s="28">
        <v>0</v>
      </c>
      <c r="P23" s="28">
        <v>0</v>
      </c>
      <c r="Q23" s="56">
        <f t="shared" si="17"/>
        <v>108000</v>
      </c>
      <c r="R23" s="56">
        <f t="shared" si="18"/>
        <v>108000</v>
      </c>
      <c r="S23" s="56">
        <f t="shared" si="18"/>
        <v>108000</v>
      </c>
      <c r="T23" s="75"/>
      <c r="U23" s="31">
        <v>9000</v>
      </c>
      <c r="V23" s="32"/>
      <c r="W23" s="31"/>
      <c r="X23" s="31">
        <f t="shared" si="19"/>
        <v>108000</v>
      </c>
      <c r="Y23" s="31" t="s">
        <v>62</v>
      </c>
      <c r="Z23" s="31">
        <v>9000</v>
      </c>
      <c r="AA23" s="31" t="s">
        <v>62</v>
      </c>
      <c r="AB23" s="31">
        <v>9000</v>
      </c>
      <c r="AC23" s="31" t="s">
        <v>62</v>
      </c>
      <c r="AD23" s="31">
        <v>9000</v>
      </c>
    </row>
    <row r="24" spans="1:30" ht="15" customHeight="1" x14ac:dyDescent="0.4">
      <c r="A24" s="67"/>
      <c r="B24" s="87" t="s">
        <v>27</v>
      </c>
      <c r="C24" s="7"/>
      <c r="D24" s="7"/>
      <c r="E24" s="7"/>
      <c r="F24" s="28"/>
      <c r="G24" s="28"/>
      <c r="H24" s="9"/>
      <c r="I24" s="9"/>
      <c r="J24" s="9"/>
      <c r="K24" s="9"/>
      <c r="L24" s="9"/>
      <c r="M24" s="9"/>
      <c r="N24" s="8"/>
      <c r="O24" s="28"/>
      <c r="P24" s="8"/>
      <c r="Q24" s="27"/>
      <c r="R24" s="27"/>
      <c r="S24" s="27"/>
      <c r="T24" s="9"/>
      <c r="Z24" s="17"/>
    </row>
    <row r="25" spans="1:30" s="206" customFormat="1" x14ac:dyDescent="0.4">
      <c r="A25" s="197">
        <v>17</v>
      </c>
      <c r="B25" s="207" t="s">
        <v>24</v>
      </c>
      <c r="C25" s="199" t="s">
        <v>42</v>
      </c>
      <c r="D25" s="199" t="s">
        <v>62</v>
      </c>
      <c r="E25" s="199" t="s">
        <v>62</v>
      </c>
      <c r="F25" s="200">
        <v>393600</v>
      </c>
      <c r="G25" s="200">
        <v>42000</v>
      </c>
      <c r="H25" s="199">
        <v>1</v>
      </c>
      <c r="I25" s="199">
        <v>1</v>
      </c>
      <c r="J25" s="199">
        <v>1</v>
      </c>
      <c r="K25" s="202" t="s">
        <v>29</v>
      </c>
      <c r="L25" s="202" t="s">
        <v>30</v>
      </c>
      <c r="M25" s="202" t="s">
        <v>29</v>
      </c>
      <c r="N25" s="200">
        <v>13620</v>
      </c>
      <c r="O25" s="200">
        <v>13620</v>
      </c>
      <c r="P25" s="200">
        <v>13620</v>
      </c>
      <c r="Q25" s="203">
        <f>F25+G25+N25</f>
        <v>449220</v>
      </c>
      <c r="R25" s="203">
        <f t="shared" ref="R25:S28" si="26">Q25+O25</f>
        <v>462840</v>
      </c>
      <c r="S25" s="203">
        <f t="shared" si="26"/>
        <v>476460</v>
      </c>
      <c r="T25" s="204"/>
      <c r="U25" s="96">
        <v>42890</v>
      </c>
      <c r="V25" s="96">
        <v>3500</v>
      </c>
      <c r="W25" s="96">
        <v>0</v>
      </c>
      <c r="X25" s="96">
        <f>U25*12+V25*12+W25*12</f>
        <v>556680</v>
      </c>
      <c r="Y25" s="122">
        <f>Z25-U25</f>
        <v>1390</v>
      </c>
      <c r="Z25" s="97">
        <v>44280</v>
      </c>
      <c r="AA25" s="96">
        <f>AB25-Z25</f>
        <v>1460</v>
      </c>
      <c r="AB25" s="96">
        <v>45740</v>
      </c>
      <c r="AC25" s="96">
        <f>AD25-AB25</f>
        <v>1500</v>
      </c>
      <c r="AD25" s="96">
        <v>47240</v>
      </c>
    </row>
    <row r="26" spans="1:30" s="206" customFormat="1" x14ac:dyDescent="0.4">
      <c r="A26" s="197">
        <v>18</v>
      </c>
      <c r="B26" s="207" t="s">
        <v>21</v>
      </c>
      <c r="C26" s="199" t="s">
        <v>88</v>
      </c>
      <c r="D26" s="199">
        <v>1</v>
      </c>
      <c r="E26" s="199">
        <v>1</v>
      </c>
      <c r="F26" s="200">
        <v>475560</v>
      </c>
      <c r="G26" s="200">
        <v>0</v>
      </c>
      <c r="H26" s="199">
        <v>1</v>
      </c>
      <c r="I26" s="199">
        <v>1</v>
      </c>
      <c r="J26" s="199">
        <v>1</v>
      </c>
      <c r="K26" s="202" t="s">
        <v>29</v>
      </c>
      <c r="L26" s="202" t="s">
        <v>30</v>
      </c>
      <c r="M26" s="202" t="s">
        <v>29</v>
      </c>
      <c r="N26" s="200">
        <v>15240</v>
      </c>
      <c r="O26" s="200">
        <v>15720</v>
      </c>
      <c r="P26" s="200">
        <v>16440</v>
      </c>
      <c r="Q26" s="203">
        <f>F26+G26+N26</f>
        <v>490800</v>
      </c>
      <c r="R26" s="203">
        <f t="shared" si="26"/>
        <v>506520</v>
      </c>
      <c r="S26" s="203">
        <f t="shared" si="26"/>
        <v>522960</v>
      </c>
      <c r="T26" s="204"/>
      <c r="U26" s="122">
        <v>35770</v>
      </c>
      <c r="V26" s="122">
        <v>0</v>
      </c>
      <c r="W26" s="96"/>
      <c r="X26" s="96">
        <f t="shared" ref="X26:X40" si="27">U26*12+V26*12+W26*12</f>
        <v>429240</v>
      </c>
      <c r="Y26" s="122">
        <f t="shared" ref="Y26:Y40" si="28">Z26-U26</f>
        <v>1090</v>
      </c>
      <c r="Z26" s="97">
        <v>36860</v>
      </c>
      <c r="AA26" s="96">
        <f t="shared" ref="AA26:AA40" si="29">AB26-Z26</f>
        <v>1100</v>
      </c>
      <c r="AB26" s="96">
        <v>37960</v>
      </c>
      <c r="AC26" s="96">
        <f t="shared" ref="AC26:AC40" si="30">AD26-AB26</f>
        <v>1120</v>
      </c>
      <c r="AD26" s="96">
        <v>39080</v>
      </c>
    </row>
    <row r="27" spans="1:30" s="206" customFormat="1" x14ac:dyDescent="0.4">
      <c r="A27" s="197">
        <v>19</v>
      </c>
      <c r="B27" s="211" t="s">
        <v>68</v>
      </c>
      <c r="C27" s="199" t="s">
        <v>89</v>
      </c>
      <c r="D27" s="199">
        <v>1</v>
      </c>
      <c r="E27" s="199">
        <v>1</v>
      </c>
      <c r="F27" s="200">
        <v>399420</v>
      </c>
      <c r="G27" s="200">
        <v>0</v>
      </c>
      <c r="H27" s="199">
        <v>1</v>
      </c>
      <c r="I27" s="199">
        <v>1</v>
      </c>
      <c r="J27" s="199">
        <v>1</v>
      </c>
      <c r="K27" s="202" t="s">
        <v>29</v>
      </c>
      <c r="L27" s="202" t="s">
        <v>30</v>
      </c>
      <c r="M27" s="202" t="s">
        <v>29</v>
      </c>
      <c r="N27" s="200">
        <v>13440</v>
      </c>
      <c r="O27" s="200">
        <v>13320</v>
      </c>
      <c r="P27" s="200">
        <v>13200</v>
      </c>
      <c r="Q27" s="203">
        <f>F27+G27+N27</f>
        <v>412860</v>
      </c>
      <c r="R27" s="203">
        <f t="shared" si="26"/>
        <v>426180</v>
      </c>
      <c r="S27" s="203">
        <f t="shared" si="26"/>
        <v>439380</v>
      </c>
      <c r="T27" s="204"/>
      <c r="U27" s="212">
        <v>30770</v>
      </c>
      <c r="V27" s="122">
        <v>0</v>
      </c>
      <c r="W27" s="213"/>
      <c r="X27" s="96">
        <f t="shared" si="27"/>
        <v>369240</v>
      </c>
      <c r="Y27" s="122">
        <f t="shared" si="28"/>
        <v>990</v>
      </c>
      <c r="Z27" s="214">
        <v>31760</v>
      </c>
      <c r="AA27" s="96">
        <f t="shared" si="29"/>
        <v>1030</v>
      </c>
      <c r="AB27" s="213">
        <v>32790</v>
      </c>
      <c r="AC27" s="96">
        <f t="shared" si="30"/>
        <v>1080</v>
      </c>
      <c r="AD27" s="213">
        <v>33870</v>
      </c>
    </row>
    <row r="28" spans="1:30" s="206" customFormat="1" x14ac:dyDescent="0.4">
      <c r="A28" s="197">
        <v>20</v>
      </c>
      <c r="B28" s="211" t="s">
        <v>22</v>
      </c>
      <c r="C28" s="199" t="s">
        <v>89</v>
      </c>
      <c r="D28" s="199">
        <v>1</v>
      </c>
      <c r="E28" s="199">
        <v>1</v>
      </c>
      <c r="F28" s="200">
        <v>363480</v>
      </c>
      <c r="G28" s="200">
        <v>0</v>
      </c>
      <c r="H28" s="199">
        <v>1</v>
      </c>
      <c r="I28" s="199">
        <v>1</v>
      </c>
      <c r="J28" s="199">
        <v>1</v>
      </c>
      <c r="K28" s="202" t="s">
        <v>29</v>
      </c>
      <c r="L28" s="202" t="s">
        <v>30</v>
      </c>
      <c r="M28" s="202" t="s">
        <v>29</v>
      </c>
      <c r="N28" s="200">
        <v>11640</v>
      </c>
      <c r="O28" s="200">
        <v>12120</v>
      </c>
      <c r="P28" s="200">
        <v>12480</v>
      </c>
      <c r="Q28" s="203">
        <f>F28+G28+N28</f>
        <v>375120</v>
      </c>
      <c r="R28" s="203">
        <f t="shared" si="26"/>
        <v>387240</v>
      </c>
      <c r="S28" s="203">
        <f t="shared" si="26"/>
        <v>399720</v>
      </c>
      <c r="T28" s="204"/>
      <c r="U28" s="212">
        <v>27490</v>
      </c>
      <c r="V28" s="122">
        <v>0</v>
      </c>
      <c r="W28" s="213"/>
      <c r="X28" s="96">
        <f t="shared" si="27"/>
        <v>329880</v>
      </c>
      <c r="Y28" s="122">
        <f t="shared" si="28"/>
        <v>940</v>
      </c>
      <c r="Z28" s="214">
        <v>28430</v>
      </c>
      <c r="AA28" s="96">
        <f t="shared" si="29"/>
        <v>910</v>
      </c>
      <c r="AB28" s="213">
        <v>29340</v>
      </c>
      <c r="AC28" s="96">
        <f t="shared" si="30"/>
        <v>950</v>
      </c>
      <c r="AD28" s="213">
        <v>30290</v>
      </c>
    </row>
    <row r="29" spans="1:30" x14ac:dyDescent="0.4">
      <c r="A29" s="67"/>
      <c r="B29" s="98" t="s">
        <v>66</v>
      </c>
      <c r="C29" s="7"/>
      <c r="D29" s="7"/>
      <c r="E29" s="7"/>
      <c r="F29" s="28"/>
      <c r="G29" s="28"/>
      <c r="H29" s="7"/>
      <c r="I29" s="7"/>
      <c r="J29" s="7"/>
      <c r="K29" s="6"/>
      <c r="L29" s="6"/>
      <c r="M29" s="6"/>
      <c r="N29" s="8"/>
      <c r="O29" s="28"/>
      <c r="P29" s="8"/>
      <c r="Q29" s="56"/>
      <c r="R29" s="56"/>
      <c r="S29" s="56"/>
      <c r="T29" s="9"/>
      <c r="U29" s="101"/>
      <c r="V29" s="101"/>
      <c r="W29" s="102"/>
      <c r="X29" s="17">
        <f t="shared" si="27"/>
        <v>0</v>
      </c>
      <c r="Y29" s="74">
        <f t="shared" si="28"/>
        <v>0</v>
      </c>
      <c r="Z29" s="104"/>
      <c r="AA29" s="17">
        <f t="shared" si="29"/>
        <v>0</v>
      </c>
      <c r="AB29" s="102"/>
      <c r="AC29" s="17">
        <f t="shared" si="30"/>
        <v>0</v>
      </c>
      <c r="AD29" s="102"/>
    </row>
    <row r="30" spans="1:30" s="206" customFormat="1" x14ac:dyDescent="0.4">
      <c r="A30" s="197">
        <v>21</v>
      </c>
      <c r="B30" s="211" t="s">
        <v>52</v>
      </c>
      <c r="C30" s="199" t="s">
        <v>62</v>
      </c>
      <c r="D30" s="199">
        <v>1</v>
      </c>
      <c r="E30" s="199">
        <v>1</v>
      </c>
      <c r="F30" s="200">
        <v>144240</v>
      </c>
      <c r="G30" s="200">
        <v>0</v>
      </c>
      <c r="H30" s="201">
        <v>1</v>
      </c>
      <c r="I30" s="201">
        <v>1</v>
      </c>
      <c r="J30" s="201">
        <v>1</v>
      </c>
      <c r="K30" s="202" t="s">
        <v>29</v>
      </c>
      <c r="L30" s="202" t="s">
        <v>30</v>
      </c>
      <c r="M30" s="202" t="s">
        <v>29</v>
      </c>
      <c r="N30" s="200">
        <v>5770</v>
      </c>
      <c r="O30" s="200">
        <v>6000</v>
      </c>
      <c r="P30" s="200">
        <v>6240</v>
      </c>
      <c r="Q30" s="203">
        <f t="shared" ref="Q30" si="31">F30+N30</f>
        <v>150010</v>
      </c>
      <c r="R30" s="203">
        <f t="shared" ref="R30" si="32">Q30+O30</f>
        <v>156010</v>
      </c>
      <c r="S30" s="203">
        <f t="shared" ref="S30" si="33">R30+P30</f>
        <v>162250</v>
      </c>
      <c r="T30" s="204"/>
      <c r="U30" s="212">
        <v>11120</v>
      </c>
      <c r="V30" s="212"/>
      <c r="W30" s="213"/>
      <c r="X30" s="96">
        <f t="shared" si="27"/>
        <v>133440</v>
      </c>
      <c r="Y30" s="122">
        <v>450</v>
      </c>
      <c r="Z30" s="214">
        <v>11570</v>
      </c>
      <c r="AA30" s="96">
        <v>470</v>
      </c>
      <c r="AB30" s="213">
        <v>12040</v>
      </c>
      <c r="AC30" s="96">
        <v>490</v>
      </c>
      <c r="AD30" s="213">
        <v>12530</v>
      </c>
    </row>
    <row r="31" spans="1:30" s="206" customFormat="1" x14ac:dyDescent="0.4">
      <c r="A31" s="228"/>
      <c r="B31" s="286" t="s">
        <v>34</v>
      </c>
      <c r="C31" s="287"/>
      <c r="D31" s="225">
        <f>SUM(D2:D30)</f>
        <v>15</v>
      </c>
      <c r="E31" s="225">
        <f>SUM(E2:E30)</f>
        <v>15</v>
      </c>
      <c r="F31" s="225">
        <f>SUM(F5:F30)</f>
        <v>5948520</v>
      </c>
      <c r="G31" s="225">
        <f>SUM(G5:G30)</f>
        <v>168000</v>
      </c>
      <c r="H31" s="225">
        <f>SUM(H5:H30)</f>
        <v>21</v>
      </c>
      <c r="I31" s="225">
        <f>SUM(I5:I30)</f>
        <v>21</v>
      </c>
      <c r="J31" s="225">
        <f>SUM(J5:J30)</f>
        <v>21</v>
      </c>
      <c r="K31" s="229" t="s">
        <v>62</v>
      </c>
      <c r="L31" s="225" t="s">
        <v>62</v>
      </c>
      <c r="M31" s="225" t="s">
        <v>62</v>
      </c>
      <c r="N31" s="225">
        <f>SUM(N5:N30)</f>
        <v>516590</v>
      </c>
      <c r="O31" s="225">
        <f t="shared" ref="O31:S31" si="34">SUM(O5:O30)</f>
        <v>185610</v>
      </c>
      <c r="P31" s="225">
        <f t="shared" si="34"/>
        <v>189820</v>
      </c>
      <c r="Q31" s="225">
        <f t="shared" si="34"/>
        <v>6277790</v>
      </c>
      <c r="R31" s="225">
        <f t="shared" si="34"/>
        <v>6463400</v>
      </c>
      <c r="S31" s="230">
        <f t="shared" si="34"/>
        <v>6653220</v>
      </c>
      <c r="T31" s="231" t="s">
        <v>96</v>
      </c>
      <c r="U31" s="212"/>
      <c r="V31" s="212"/>
      <c r="W31" s="213"/>
      <c r="X31" s="96"/>
      <c r="Y31" s="122"/>
      <c r="Z31" s="214"/>
      <c r="AA31" s="96"/>
      <c r="AB31" s="213"/>
      <c r="AC31" s="96"/>
      <c r="AD31" s="213"/>
    </row>
    <row r="32" spans="1:30" s="30" customFormat="1" x14ac:dyDescent="0.4">
      <c r="A32" s="24" t="s">
        <v>3</v>
      </c>
      <c r="B32" s="3"/>
      <c r="C32" s="13" t="s">
        <v>5</v>
      </c>
      <c r="D32" s="93" t="s">
        <v>6</v>
      </c>
      <c r="E32" s="288" t="s">
        <v>0</v>
      </c>
      <c r="F32" s="289"/>
      <c r="G32" s="290"/>
      <c r="H32" s="264" t="s">
        <v>33</v>
      </c>
      <c r="I32" s="265"/>
      <c r="J32" s="266"/>
      <c r="K32" s="270" t="s">
        <v>14</v>
      </c>
      <c r="L32" s="271"/>
      <c r="M32" s="272"/>
      <c r="N32" s="255" t="s">
        <v>1</v>
      </c>
      <c r="O32" s="256"/>
      <c r="P32" s="257"/>
      <c r="Q32" s="261" t="s">
        <v>17</v>
      </c>
      <c r="R32" s="262"/>
      <c r="S32" s="263"/>
      <c r="T32" s="20"/>
      <c r="U32" s="103"/>
      <c r="V32" s="103"/>
      <c r="W32" s="153"/>
      <c r="X32" s="31"/>
      <c r="Y32" s="74"/>
      <c r="Z32" s="154"/>
      <c r="AA32" s="31"/>
      <c r="AB32" s="153"/>
      <c r="AC32" s="31"/>
      <c r="AD32" s="153"/>
    </row>
    <row r="33" spans="1:30" s="30" customFormat="1" x14ac:dyDescent="0.4">
      <c r="A33" s="21" t="s">
        <v>7</v>
      </c>
      <c r="B33" s="1" t="s">
        <v>4</v>
      </c>
      <c r="C33" s="1" t="s">
        <v>8</v>
      </c>
      <c r="D33" s="113" t="s">
        <v>9</v>
      </c>
      <c r="E33" s="114" t="s">
        <v>11</v>
      </c>
      <c r="F33" s="76" t="s">
        <v>12</v>
      </c>
      <c r="G33" s="296" t="s">
        <v>61</v>
      </c>
      <c r="H33" s="301" t="s">
        <v>32</v>
      </c>
      <c r="I33" s="302"/>
      <c r="J33" s="303"/>
      <c r="K33" s="304" t="s">
        <v>15</v>
      </c>
      <c r="L33" s="305"/>
      <c r="M33" s="306"/>
      <c r="N33" s="307" t="s">
        <v>16</v>
      </c>
      <c r="O33" s="308"/>
      <c r="P33" s="309"/>
      <c r="Q33" s="26"/>
      <c r="R33" s="59"/>
      <c r="S33" s="60"/>
      <c r="T33" s="21" t="s">
        <v>2</v>
      </c>
      <c r="U33" s="103"/>
      <c r="V33" s="103"/>
      <c r="W33" s="153"/>
      <c r="X33" s="31"/>
      <c r="Y33" s="74"/>
      <c r="Z33" s="154"/>
      <c r="AA33" s="31"/>
      <c r="AB33" s="153"/>
      <c r="AC33" s="31"/>
      <c r="AD33" s="153"/>
    </row>
    <row r="34" spans="1:30" s="30" customFormat="1" ht="16.5" customHeight="1" x14ac:dyDescent="0.4">
      <c r="A34" s="117"/>
      <c r="B34" s="118"/>
      <c r="C34" s="119"/>
      <c r="D34" s="120"/>
      <c r="E34" s="116" t="s">
        <v>10</v>
      </c>
      <c r="F34" s="121" t="s">
        <v>13</v>
      </c>
      <c r="G34" s="297"/>
      <c r="H34" s="110">
        <v>2567</v>
      </c>
      <c r="I34" s="110">
        <v>2568</v>
      </c>
      <c r="J34" s="110">
        <v>2569</v>
      </c>
      <c r="K34" s="110">
        <v>2567</v>
      </c>
      <c r="L34" s="110">
        <v>2568</v>
      </c>
      <c r="M34" s="110">
        <v>2569</v>
      </c>
      <c r="N34" s="12">
        <v>2567</v>
      </c>
      <c r="O34" s="12">
        <v>2568</v>
      </c>
      <c r="P34" s="12">
        <v>2569</v>
      </c>
      <c r="Q34" s="12">
        <v>2567</v>
      </c>
      <c r="R34" s="12">
        <v>2568</v>
      </c>
      <c r="S34" s="61">
        <v>2569</v>
      </c>
      <c r="T34" s="119"/>
      <c r="U34" s="103"/>
      <c r="V34" s="103"/>
      <c r="W34" s="153"/>
      <c r="X34" s="31"/>
      <c r="Y34" s="74"/>
      <c r="Z34" s="154"/>
      <c r="AA34" s="31"/>
      <c r="AB34" s="153"/>
      <c r="AC34" s="31"/>
      <c r="AD34" s="153"/>
    </row>
    <row r="35" spans="1:30" s="206" customFormat="1" x14ac:dyDescent="0.4">
      <c r="A35" s="222"/>
      <c r="B35" s="223" t="s">
        <v>35</v>
      </c>
      <c r="C35" s="222"/>
      <c r="D35" s="250">
        <f>D31</f>
        <v>15</v>
      </c>
      <c r="E35" s="224">
        <f t="shared" ref="E35:J35" si="35">E31</f>
        <v>15</v>
      </c>
      <c r="F35" s="224">
        <f t="shared" si="35"/>
        <v>5948520</v>
      </c>
      <c r="G35" s="225">
        <f t="shared" si="35"/>
        <v>168000</v>
      </c>
      <c r="H35" s="224">
        <f t="shared" si="35"/>
        <v>21</v>
      </c>
      <c r="I35" s="224">
        <f t="shared" si="35"/>
        <v>21</v>
      </c>
      <c r="J35" s="224">
        <f t="shared" si="35"/>
        <v>21</v>
      </c>
      <c r="K35" s="226" t="s">
        <v>62</v>
      </c>
      <c r="L35" s="222" t="s">
        <v>62</v>
      </c>
      <c r="M35" s="222" t="s">
        <v>62</v>
      </c>
      <c r="N35" s="227">
        <f t="shared" ref="N35:S35" si="36">N31</f>
        <v>516590</v>
      </c>
      <c r="O35" s="227">
        <f t="shared" si="36"/>
        <v>185610</v>
      </c>
      <c r="P35" s="227">
        <f t="shared" si="36"/>
        <v>189820</v>
      </c>
      <c r="Q35" s="227">
        <f t="shared" si="36"/>
        <v>6277790</v>
      </c>
      <c r="R35" s="227">
        <f t="shared" si="36"/>
        <v>6463400</v>
      </c>
      <c r="S35" s="227">
        <f t="shared" si="36"/>
        <v>6653220</v>
      </c>
      <c r="T35" s="222"/>
      <c r="U35" s="212"/>
      <c r="V35" s="212"/>
      <c r="W35" s="213"/>
      <c r="X35" s="96"/>
      <c r="Y35" s="122"/>
      <c r="Z35" s="214"/>
      <c r="AA35" s="96"/>
      <c r="AB35" s="213"/>
      <c r="AC35" s="96"/>
      <c r="AD35" s="213"/>
    </row>
    <row r="36" spans="1:30" x14ac:dyDescent="0.4">
      <c r="A36" s="156"/>
      <c r="B36" s="210" t="s">
        <v>67</v>
      </c>
      <c r="C36" s="139"/>
      <c r="D36" s="139"/>
      <c r="E36" s="139"/>
      <c r="F36" s="140"/>
      <c r="G36" s="140"/>
      <c r="H36" s="160"/>
      <c r="I36" s="160"/>
      <c r="J36" s="160"/>
      <c r="K36" s="141"/>
      <c r="L36" s="141"/>
      <c r="M36" s="141"/>
      <c r="N36" s="142"/>
      <c r="O36" s="140"/>
      <c r="P36" s="142"/>
      <c r="Q36" s="143"/>
      <c r="R36" s="143"/>
      <c r="S36" s="143"/>
      <c r="T36" s="144"/>
      <c r="U36" s="101"/>
      <c r="V36" s="101"/>
      <c r="W36" s="102"/>
      <c r="Y36" s="74"/>
      <c r="Z36" s="104"/>
      <c r="AB36" s="102"/>
      <c r="AC36" s="17"/>
      <c r="AD36" s="102"/>
    </row>
    <row r="37" spans="1:30" ht="16.149999999999999" customHeight="1" x14ac:dyDescent="0.4">
      <c r="A37" s="67">
        <v>22</v>
      </c>
      <c r="B37" s="152" t="s">
        <v>83</v>
      </c>
      <c r="C37" s="64" t="s">
        <v>62</v>
      </c>
      <c r="D37" s="64">
        <v>1</v>
      </c>
      <c r="E37" s="64">
        <v>1</v>
      </c>
      <c r="F37" s="28">
        <v>108000</v>
      </c>
      <c r="G37" s="28"/>
      <c r="H37" s="64">
        <v>1</v>
      </c>
      <c r="I37" s="64">
        <v>1</v>
      </c>
      <c r="J37" s="64">
        <v>1</v>
      </c>
      <c r="K37" s="65" t="s">
        <v>29</v>
      </c>
      <c r="L37" s="65" t="s">
        <v>30</v>
      </c>
      <c r="M37" s="65" t="s">
        <v>29</v>
      </c>
      <c r="N37" s="28">
        <v>0</v>
      </c>
      <c r="O37" s="28">
        <v>0</v>
      </c>
      <c r="P37" s="28">
        <v>0</v>
      </c>
      <c r="Q37" s="56">
        <f t="shared" ref="Q37" si="37">F37+N37</f>
        <v>108000</v>
      </c>
      <c r="R37" s="56">
        <f t="shared" ref="R37" si="38">Q37+O37</f>
        <v>108000</v>
      </c>
      <c r="S37" s="56">
        <f t="shared" ref="S37" si="39">R37+P37</f>
        <v>108000</v>
      </c>
      <c r="T37" s="187"/>
      <c r="U37" s="101"/>
      <c r="V37" s="101"/>
      <c r="W37" s="102"/>
      <c r="Y37" s="74"/>
      <c r="Z37" s="104"/>
      <c r="AB37" s="102"/>
      <c r="AC37" s="17"/>
      <c r="AD37" s="102"/>
    </row>
    <row r="38" spans="1:30" ht="14.25" customHeight="1" x14ac:dyDescent="0.4">
      <c r="A38" s="156"/>
      <c r="B38" s="157" t="s">
        <v>28</v>
      </c>
      <c r="C38" s="139"/>
      <c r="D38" s="139"/>
      <c r="E38" s="139"/>
      <c r="F38" s="140"/>
      <c r="G38" s="140"/>
      <c r="H38" s="139"/>
      <c r="I38" s="139"/>
      <c r="J38" s="139"/>
      <c r="K38" s="141"/>
      <c r="L38" s="141"/>
      <c r="M38" s="141"/>
      <c r="N38" s="142"/>
      <c r="O38" s="140"/>
      <c r="P38" s="142"/>
      <c r="Q38" s="143"/>
      <c r="R38" s="143"/>
      <c r="S38" s="143"/>
      <c r="T38" s="144"/>
      <c r="U38" s="101"/>
      <c r="V38" s="101"/>
      <c r="W38" s="102"/>
      <c r="X38" s="17">
        <f t="shared" si="27"/>
        <v>0</v>
      </c>
      <c r="Y38" s="74">
        <f t="shared" si="28"/>
        <v>0</v>
      </c>
      <c r="Z38" s="104"/>
      <c r="AA38" s="17">
        <f t="shared" si="29"/>
        <v>0</v>
      </c>
      <c r="AB38" s="102"/>
      <c r="AC38" s="17">
        <f t="shared" si="30"/>
        <v>0</v>
      </c>
      <c r="AD38" s="102"/>
    </row>
    <row r="39" spans="1:30" s="206" customFormat="1" x14ac:dyDescent="0.4">
      <c r="A39" s="197">
        <v>23</v>
      </c>
      <c r="B39" s="211" t="s">
        <v>69</v>
      </c>
      <c r="C39" s="199" t="s">
        <v>42</v>
      </c>
      <c r="D39" s="199">
        <v>1</v>
      </c>
      <c r="E39" s="199">
        <v>1</v>
      </c>
      <c r="F39" s="200">
        <v>548880</v>
      </c>
      <c r="G39" s="200">
        <v>42000</v>
      </c>
      <c r="H39" s="201">
        <v>1</v>
      </c>
      <c r="I39" s="201">
        <v>1</v>
      </c>
      <c r="J39" s="201">
        <v>1</v>
      </c>
      <c r="K39" s="202" t="s">
        <v>29</v>
      </c>
      <c r="L39" s="202" t="s">
        <v>30</v>
      </c>
      <c r="M39" s="202" t="s">
        <v>29</v>
      </c>
      <c r="N39" s="200">
        <v>18000</v>
      </c>
      <c r="O39" s="200">
        <v>18000</v>
      </c>
      <c r="P39" s="200">
        <v>17160</v>
      </c>
      <c r="Q39" s="203">
        <f>F39+G39+N39</f>
        <v>608880</v>
      </c>
      <c r="R39" s="203">
        <f t="shared" ref="R39:R40" si="40">Q39+O39</f>
        <v>626880</v>
      </c>
      <c r="S39" s="203">
        <f t="shared" ref="S39:S40" si="41">R39+P39</f>
        <v>644040</v>
      </c>
      <c r="T39" s="204"/>
      <c r="U39" s="212">
        <v>37960</v>
      </c>
      <c r="V39" s="212">
        <v>3500</v>
      </c>
      <c r="W39" s="213"/>
      <c r="X39" s="96">
        <f t="shared" si="27"/>
        <v>497520</v>
      </c>
      <c r="Y39" s="122">
        <f t="shared" si="28"/>
        <v>1120</v>
      </c>
      <c r="Z39" s="214">
        <v>39080</v>
      </c>
      <c r="AA39" s="96">
        <f t="shared" si="29"/>
        <v>1180</v>
      </c>
      <c r="AB39" s="213">
        <v>40260</v>
      </c>
      <c r="AC39" s="96">
        <f t="shared" si="30"/>
        <v>1290</v>
      </c>
      <c r="AD39" s="213">
        <v>41550</v>
      </c>
    </row>
    <row r="40" spans="1:30" s="206" customFormat="1" ht="16.5" customHeight="1" x14ac:dyDescent="0.4">
      <c r="A40" s="197">
        <v>24</v>
      </c>
      <c r="B40" s="211" t="s">
        <v>23</v>
      </c>
      <c r="C40" s="199" t="s">
        <v>89</v>
      </c>
      <c r="D40" s="199">
        <v>1</v>
      </c>
      <c r="E40" s="199">
        <v>1</v>
      </c>
      <c r="F40" s="200">
        <v>352080</v>
      </c>
      <c r="G40" s="200">
        <v>0</v>
      </c>
      <c r="H40" s="199">
        <v>1</v>
      </c>
      <c r="I40" s="199">
        <v>1</v>
      </c>
      <c r="J40" s="199">
        <v>1</v>
      </c>
      <c r="K40" s="202" t="s">
        <v>29</v>
      </c>
      <c r="L40" s="202" t="s">
        <v>30</v>
      </c>
      <c r="M40" s="202" t="s">
        <v>29</v>
      </c>
      <c r="N40" s="200">
        <v>11400</v>
      </c>
      <c r="O40" s="200">
        <v>11640</v>
      </c>
      <c r="P40" s="200">
        <v>12120</v>
      </c>
      <c r="Q40" s="203">
        <f>F40+G40+N40</f>
        <v>363480</v>
      </c>
      <c r="R40" s="203">
        <f t="shared" si="40"/>
        <v>375120</v>
      </c>
      <c r="S40" s="203">
        <f t="shared" si="41"/>
        <v>387240</v>
      </c>
      <c r="T40" s="204"/>
      <c r="U40" s="212">
        <v>26580</v>
      </c>
      <c r="V40" s="212">
        <v>0</v>
      </c>
      <c r="W40" s="213"/>
      <c r="X40" s="96">
        <f t="shared" si="27"/>
        <v>318960</v>
      </c>
      <c r="Y40" s="212">
        <f t="shared" si="28"/>
        <v>910</v>
      </c>
      <c r="Z40" s="214">
        <v>27490</v>
      </c>
      <c r="AA40" s="213">
        <f t="shared" si="29"/>
        <v>940</v>
      </c>
      <c r="AB40" s="213">
        <v>28430</v>
      </c>
      <c r="AC40" s="213">
        <f t="shared" si="30"/>
        <v>910</v>
      </c>
      <c r="AD40" s="213">
        <v>29340</v>
      </c>
    </row>
    <row r="41" spans="1:30" ht="21" customHeight="1" x14ac:dyDescent="0.35">
      <c r="A41" s="67"/>
      <c r="B41" s="98" t="s">
        <v>66</v>
      </c>
      <c r="C41" s="7"/>
      <c r="D41" s="7"/>
      <c r="E41" s="7"/>
      <c r="F41" s="28"/>
      <c r="G41" s="28"/>
      <c r="H41" s="7"/>
      <c r="I41" s="7"/>
      <c r="J41" s="7"/>
      <c r="K41" s="6"/>
      <c r="L41" s="6"/>
      <c r="M41" s="6"/>
      <c r="N41" s="8"/>
      <c r="O41" s="28"/>
      <c r="P41" s="8"/>
      <c r="Q41" s="56"/>
      <c r="R41" s="56"/>
      <c r="S41" s="56"/>
      <c r="T41" s="9"/>
      <c r="U41" s="164"/>
      <c r="V41" s="164"/>
      <c r="W41" s="165"/>
      <c r="X41" s="165"/>
      <c r="Y41" s="166"/>
      <c r="Z41" s="167"/>
      <c r="AA41" s="165"/>
      <c r="AB41" s="165"/>
      <c r="AC41" s="165"/>
      <c r="AD41" s="165"/>
    </row>
    <row r="42" spans="1:30" s="206" customFormat="1" ht="17.100000000000001" customHeight="1" x14ac:dyDescent="0.4">
      <c r="A42" s="197">
        <v>25</v>
      </c>
      <c r="B42" s="207" t="s">
        <v>70</v>
      </c>
      <c r="C42" s="199" t="s">
        <v>62</v>
      </c>
      <c r="D42" s="199">
        <v>1</v>
      </c>
      <c r="E42" s="199">
        <v>1</v>
      </c>
      <c r="F42" s="200">
        <v>173280</v>
      </c>
      <c r="G42" s="200">
        <v>0</v>
      </c>
      <c r="H42" s="201">
        <v>1</v>
      </c>
      <c r="I42" s="201">
        <v>1</v>
      </c>
      <c r="J42" s="201">
        <v>1</v>
      </c>
      <c r="K42" s="202" t="s">
        <v>29</v>
      </c>
      <c r="L42" s="202" t="s">
        <v>30</v>
      </c>
      <c r="M42" s="202" t="s">
        <v>29</v>
      </c>
      <c r="N42" s="200">
        <v>6940</v>
      </c>
      <c r="O42" s="200">
        <v>7210</v>
      </c>
      <c r="P42" s="200">
        <v>7500</v>
      </c>
      <c r="Q42" s="203">
        <f t="shared" ref="Q42" si="42">F42+N42</f>
        <v>180220</v>
      </c>
      <c r="R42" s="203">
        <f t="shared" ref="R42" si="43">Q42+O42</f>
        <v>187430</v>
      </c>
      <c r="S42" s="203">
        <f t="shared" ref="S42" si="44">R42+P42</f>
        <v>194930</v>
      </c>
      <c r="T42" s="215"/>
      <c r="U42" s="212">
        <v>13360</v>
      </c>
      <c r="V42" s="212"/>
      <c r="W42" s="213"/>
      <c r="X42" s="213">
        <f>U42*12</f>
        <v>160320</v>
      </c>
      <c r="Y42" s="212">
        <v>540</v>
      </c>
      <c r="Z42" s="214">
        <v>13900</v>
      </c>
      <c r="AA42" s="213">
        <v>560</v>
      </c>
      <c r="AB42" s="213">
        <v>14460</v>
      </c>
      <c r="AC42" s="213">
        <v>580</v>
      </c>
      <c r="AD42" s="213">
        <v>15040</v>
      </c>
    </row>
    <row r="43" spans="1:30" ht="17.100000000000001" customHeight="1" x14ac:dyDescent="0.4">
      <c r="A43" s="155"/>
      <c r="B43" s="100" t="s">
        <v>67</v>
      </c>
      <c r="C43" s="7"/>
      <c r="D43" s="159"/>
      <c r="E43" s="139"/>
      <c r="F43" s="140"/>
      <c r="G43" s="140"/>
      <c r="H43" s="160"/>
      <c r="I43" s="160"/>
      <c r="J43" s="160"/>
      <c r="K43" s="141"/>
      <c r="L43" s="141"/>
      <c r="M43" s="141"/>
      <c r="N43" s="142"/>
      <c r="O43" s="140"/>
      <c r="P43" s="142"/>
      <c r="Q43" s="143"/>
      <c r="R43" s="143"/>
      <c r="S43" s="143"/>
      <c r="T43" s="161"/>
      <c r="U43" s="31">
        <v>11500</v>
      </c>
      <c r="V43" s="74"/>
      <c r="W43" s="31"/>
      <c r="X43" s="31">
        <f t="shared" ref="X43" si="45">U43*12+V43*12+W43*12</f>
        <v>138000</v>
      </c>
      <c r="Y43" s="90">
        <f t="shared" ref="Y43" si="46">Z43-U43</f>
        <v>460</v>
      </c>
      <c r="Z43" s="49">
        <v>11960</v>
      </c>
      <c r="AA43" s="31">
        <f t="shared" ref="AA43" si="47">AB43-Z43</f>
        <v>480</v>
      </c>
      <c r="AB43" s="31">
        <v>12440</v>
      </c>
      <c r="AC43" s="31">
        <f t="shared" ref="AC43" si="48">AD43-AB43</f>
        <v>500</v>
      </c>
      <c r="AD43" s="31">
        <v>12940</v>
      </c>
    </row>
    <row r="44" spans="1:30" ht="17.100000000000001" customHeight="1" x14ac:dyDescent="0.4">
      <c r="A44" s="158">
        <v>26</v>
      </c>
      <c r="B44" s="152" t="s">
        <v>83</v>
      </c>
      <c r="C44" s="64" t="s">
        <v>62</v>
      </c>
      <c r="D44" s="64">
        <v>1</v>
      </c>
      <c r="E44" s="64">
        <v>1</v>
      </c>
      <c r="F44" s="28">
        <v>108000</v>
      </c>
      <c r="G44" s="28"/>
      <c r="H44" s="64">
        <v>1</v>
      </c>
      <c r="I44" s="64">
        <v>1</v>
      </c>
      <c r="J44" s="64">
        <v>1</v>
      </c>
      <c r="K44" s="65" t="s">
        <v>29</v>
      </c>
      <c r="L44" s="65" t="s">
        <v>30</v>
      </c>
      <c r="M44" s="65" t="s">
        <v>29</v>
      </c>
      <c r="N44" s="28">
        <v>0</v>
      </c>
      <c r="O44" s="28">
        <v>0</v>
      </c>
      <c r="P44" s="28">
        <v>0</v>
      </c>
      <c r="Q44" s="56">
        <f t="shared" ref="Q44" si="49">F44+N44</f>
        <v>108000</v>
      </c>
      <c r="R44" s="56">
        <f t="shared" ref="R44" si="50">Q44+O44</f>
        <v>108000</v>
      </c>
      <c r="S44" s="56">
        <f t="shared" ref="S44" si="51">R44+P44</f>
        <v>108000</v>
      </c>
      <c r="T44" s="9"/>
      <c r="U44" s="48"/>
      <c r="V44" s="34"/>
      <c r="W44" s="34"/>
      <c r="X44" s="34"/>
      <c r="Y44" s="91"/>
      <c r="Z44" s="34"/>
      <c r="AA44" s="34"/>
      <c r="AB44" s="34"/>
      <c r="AC44" s="35"/>
      <c r="AD44" s="34"/>
    </row>
    <row r="45" spans="1:30" ht="17.100000000000001" customHeight="1" x14ac:dyDescent="0.4">
      <c r="A45" s="67"/>
      <c r="B45" s="138" t="s">
        <v>71</v>
      </c>
      <c r="C45" s="139"/>
      <c r="D45" s="139"/>
      <c r="E45" s="139"/>
      <c r="F45" s="140"/>
      <c r="G45" s="140"/>
      <c r="H45" s="139"/>
      <c r="I45" s="139"/>
      <c r="J45" s="139"/>
      <c r="K45" s="141"/>
      <c r="L45" s="141"/>
      <c r="M45" s="141"/>
      <c r="N45" s="142"/>
      <c r="O45" s="140"/>
      <c r="P45" s="142"/>
      <c r="Q45" s="143"/>
      <c r="R45" s="143"/>
      <c r="S45" s="143"/>
      <c r="T45" s="144"/>
      <c r="U45" s="45"/>
      <c r="V45" s="45"/>
      <c r="W45" s="45"/>
      <c r="X45" s="45"/>
      <c r="Y45" s="88"/>
      <c r="Z45" s="45"/>
      <c r="AA45" s="45"/>
      <c r="AB45" s="45"/>
      <c r="AC45" s="46"/>
      <c r="AD45" s="45"/>
    </row>
    <row r="46" spans="1:30" s="206" customFormat="1" ht="17.100000000000001" customHeight="1" x14ac:dyDescent="0.4">
      <c r="A46" s="197">
        <v>27</v>
      </c>
      <c r="B46" s="198" t="s">
        <v>72</v>
      </c>
      <c r="C46" s="199" t="s">
        <v>42</v>
      </c>
      <c r="D46" s="199">
        <v>1</v>
      </c>
      <c r="E46" s="199">
        <v>1</v>
      </c>
      <c r="F46" s="200">
        <v>475560</v>
      </c>
      <c r="G46" s="200">
        <v>42000</v>
      </c>
      <c r="H46" s="201">
        <v>1</v>
      </c>
      <c r="I46" s="201">
        <v>1</v>
      </c>
      <c r="J46" s="201">
        <v>1</v>
      </c>
      <c r="K46" s="202" t="s">
        <v>29</v>
      </c>
      <c r="L46" s="202" t="s">
        <v>30</v>
      </c>
      <c r="M46" s="202" t="s">
        <v>29</v>
      </c>
      <c r="N46" s="200">
        <v>15240</v>
      </c>
      <c r="O46" s="200">
        <v>15720</v>
      </c>
      <c r="P46" s="200">
        <v>16440</v>
      </c>
      <c r="Q46" s="203">
        <f>F46+G46+N46</f>
        <v>532800</v>
      </c>
      <c r="R46" s="203">
        <f t="shared" ref="R46:R48" si="52">Q46+O46</f>
        <v>548520</v>
      </c>
      <c r="S46" s="203">
        <f t="shared" ref="S46:S48" si="53">R46+P46</f>
        <v>564960</v>
      </c>
      <c r="T46" s="204"/>
      <c r="U46" s="212">
        <v>35770</v>
      </c>
      <c r="V46" s="212">
        <v>3500</v>
      </c>
      <c r="W46" s="213"/>
      <c r="X46" s="96">
        <f t="shared" ref="X46" si="54">U46*12+V46*12+W46*12</f>
        <v>471240</v>
      </c>
      <c r="Y46" s="122">
        <f t="shared" ref="Y46" si="55">Z46-U46</f>
        <v>1090</v>
      </c>
      <c r="Z46" s="214">
        <v>36860</v>
      </c>
      <c r="AA46" s="96">
        <f t="shared" ref="AA46" si="56">AB46-Z46</f>
        <v>1100</v>
      </c>
      <c r="AB46" s="213">
        <v>37960</v>
      </c>
      <c r="AC46" s="96">
        <f t="shared" ref="AC46" si="57">AD46-AB46</f>
        <v>1120</v>
      </c>
      <c r="AD46" s="213">
        <v>39080</v>
      </c>
    </row>
    <row r="47" spans="1:30" ht="15.75" customHeight="1" x14ac:dyDescent="0.45">
      <c r="A47" s="67"/>
      <c r="B47" s="95" t="s">
        <v>73</v>
      </c>
      <c r="C47" s="7"/>
      <c r="D47" s="7"/>
      <c r="E47" s="7"/>
      <c r="F47" s="28"/>
      <c r="G47" s="28"/>
      <c r="H47" s="7"/>
      <c r="I47" s="7"/>
      <c r="J47" s="7"/>
      <c r="K47" s="6"/>
      <c r="L47" s="6"/>
      <c r="M47" s="6"/>
      <c r="N47" s="8"/>
      <c r="O47" s="28"/>
      <c r="P47" s="8"/>
      <c r="Q47" s="56"/>
      <c r="R47" s="56"/>
      <c r="S47" s="56"/>
      <c r="T47" s="9"/>
      <c r="U47" s="38"/>
      <c r="V47" s="38"/>
      <c r="W47" s="39"/>
      <c r="X47" s="39"/>
      <c r="Y47" s="162"/>
      <c r="Z47" s="162"/>
      <c r="AA47" s="162"/>
      <c r="AB47" s="162"/>
      <c r="AC47" s="162"/>
      <c r="AD47" s="163"/>
    </row>
    <row r="48" spans="1:30" s="206" customFormat="1" ht="17.100000000000001" customHeight="1" x14ac:dyDescent="0.4">
      <c r="A48" s="197">
        <v>28</v>
      </c>
      <c r="B48" s="207" t="s">
        <v>25</v>
      </c>
      <c r="C48" s="199" t="s">
        <v>88</v>
      </c>
      <c r="D48" s="199">
        <v>1</v>
      </c>
      <c r="E48" s="199">
        <v>1</v>
      </c>
      <c r="F48" s="200">
        <v>462240</v>
      </c>
      <c r="G48" s="200">
        <v>0</v>
      </c>
      <c r="H48" s="199">
        <v>1</v>
      </c>
      <c r="I48" s="199">
        <v>1</v>
      </c>
      <c r="J48" s="199">
        <v>1</v>
      </c>
      <c r="K48" s="202" t="s">
        <v>29</v>
      </c>
      <c r="L48" s="202" t="s">
        <v>30</v>
      </c>
      <c r="M48" s="202" t="s">
        <v>29</v>
      </c>
      <c r="N48" s="200">
        <v>13320</v>
      </c>
      <c r="O48" s="200">
        <v>15240</v>
      </c>
      <c r="P48" s="200">
        <v>15720</v>
      </c>
      <c r="Q48" s="203">
        <f t="shared" ref="Q48" si="58">F48+G48+N48</f>
        <v>475560</v>
      </c>
      <c r="R48" s="203">
        <f t="shared" si="52"/>
        <v>490800</v>
      </c>
      <c r="S48" s="203">
        <f t="shared" si="53"/>
        <v>506520</v>
      </c>
      <c r="T48" s="204"/>
      <c r="U48" s="219">
        <v>34680</v>
      </c>
      <c r="V48" s="220"/>
      <c r="W48" s="221"/>
      <c r="X48" s="96">
        <f t="shared" ref="X48" si="59">U48*12+V48*12+W48*12</f>
        <v>416160</v>
      </c>
      <c r="Y48" s="122">
        <f t="shared" ref="Y48" si="60">Z48-U48</f>
        <v>1090</v>
      </c>
      <c r="Z48" s="214">
        <v>35770</v>
      </c>
      <c r="AA48" s="96">
        <f t="shared" ref="AA48" si="61">AB48-Z48</f>
        <v>1090</v>
      </c>
      <c r="AB48" s="213">
        <v>36860</v>
      </c>
      <c r="AC48" s="96">
        <v>37960</v>
      </c>
      <c r="AD48" s="213">
        <v>35770</v>
      </c>
    </row>
    <row r="49" spans="1:32" ht="15.75" customHeight="1" x14ac:dyDescent="0.4">
      <c r="A49" s="67"/>
      <c r="B49" s="100" t="s">
        <v>67</v>
      </c>
      <c r="C49" s="7"/>
      <c r="D49" s="7"/>
      <c r="E49" s="7"/>
      <c r="F49" s="28"/>
      <c r="G49" s="28"/>
      <c r="H49" s="5"/>
      <c r="I49" s="5"/>
      <c r="J49" s="5"/>
      <c r="K49" s="6"/>
      <c r="L49" s="6"/>
      <c r="M49" s="6"/>
      <c r="N49" s="8"/>
      <c r="O49" s="28"/>
      <c r="P49" s="8"/>
      <c r="Q49" s="56"/>
      <c r="R49" s="56"/>
      <c r="S49" s="56"/>
      <c r="T49" s="9"/>
      <c r="U49" s="25">
        <v>27480</v>
      </c>
      <c r="V49" s="25">
        <v>0</v>
      </c>
      <c r="X49" s="17">
        <f>U49*12+V49*12+W49*12</f>
        <v>329760</v>
      </c>
      <c r="Y49" s="74">
        <f>Z49-U49</f>
        <v>1080</v>
      </c>
      <c r="Z49" s="58">
        <v>28560</v>
      </c>
      <c r="AA49" s="17">
        <f>AB49-Z49</f>
        <v>1120</v>
      </c>
      <c r="AB49" s="17">
        <v>29680</v>
      </c>
      <c r="AC49" s="17">
        <f>AD49-AB49</f>
        <v>1110</v>
      </c>
      <c r="AD49" s="17">
        <v>30790</v>
      </c>
    </row>
    <row r="50" spans="1:32" ht="17.100000000000001" customHeight="1" x14ac:dyDescent="0.4">
      <c r="A50" s="67">
        <v>29</v>
      </c>
      <c r="B50" s="152" t="s">
        <v>83</v>
      </c>
      <c r="C50" s="64" t="s">
        <v>62</v>
      </c>
      <c r="D50" s="64">
        <v>1</v>
      </c>
      <c r="E50" s="64">
        <v>1</v>
      </c>
      <c r="F50" s="28">
        <v>108000</v>
      </c>
      <c r="G50" s="28"/>
      <c r="H50" s="64">
        <v>1</v>
      </c>
      <c r="I50" s="64">
        <v>1</v>
      </c>
      <c r="J50" s="64">
        <v>1</v>
      </c>
      <c r="K50" s="65" t="s">
        <v>29</v>
      </c>
      <c r="L50" s="65" t="s">
        <v>30</v>
      </c>
      <c r="M50" s="65" t="s">
        <v>29</v>
      </c>
      <c r="N50" s="28">
        <v>0</v>
      </c>
      <c r="O50" s="28">
        <v>0</v>
      </c>
      <c r="P50" s="28">
        <v>0</v>
      </c>
      <c r="Q50" s="56">
        <f t="shared" ref="Q50" si="62">F50+N50</f>
        <v>108000</v>
      </c>
      <c r="R50" s="56">
        <f t="shared" ref="R50" si="63">Q50+O50</f>
        <v>108000</v>
      </c>
      <c r="S50" s="56">
        <f t="shared" ref="S50" si="64">R50+P50</f>
        <v>108000</v>
      </c>
      <c r="T50" s="9"/>
      <c r="Y50" s="74"/>
      <c r="Z50" s="58"/>
      <c r="AC50" s="17"/>
    </row>
    <row r="51" spans="1:32" ht="17.100000000000001" customHeight="1" x14ac:dyDescent="0.4">
      <c r="A51" s="67"/>
      <c r="B51" s="105" t="s">
        <v>74</v>
      </c>
      <c r="C51" s="7"/>
      <c r="D51" s="7"/>
      <c r="E51" s="7"/>
      <c r="F51" s="28"/>
      <c r="G51" s="28"/>
      <c r="H51" s="5"/>
      <c r="I51" s="5"/>
      <c r="J51" s="5"/>
      <c r="K51" s="6"/>
      <c r="L51" s="6"/>
      <c r="M51" s="6"/>
      <c r="N51" s="8"/>
      <c r="O51" s="28"/>
      <c r="P51" s="8"/>
      <c r="Q51" s="56"/>
      <c r="R51" s="56"/>
      <c r="S51" s="56"/>
      <c r="T51" s="9"/>
      <c r="Y51" s="74"/>
      <c r="Z51" s="58"/>
      <c r="AC51" s="17"/>
    </row>
    <row r="52" spans="1:32" ht="17.100000000000001" customHeight="1" x14ac:dyDescent="0.4">
      <c r="A52" s="67">
        <v>30</v>
      </c>
      <c r="B52" s="99" t="s">
        <v>81</v>
      </c>
      <c r="C52" s="7">
        <v>1</v>
      </c>
      <c r="D52" s="7" t="s">
        <v>62</v>
      </c>
      <c r="E52" s="7" t="s">
        <v>62</v>
      </c>
      <c r="F52" s="132">
        <v>0</v>
      </c>
      <c r="G52" s="132" t="s">
        <v>62</v>
      </c>
      <c r="H52" s="7">
        <v>1</v>
      </c>
      <c r="I52" s="7">
        <v>1</v>
      </c>
      <c r="J52" s="7">
        <v>1</v>
      </c>
      <c r="K52" s="133" t="s">
        <v>62</v>
      </c>
      <c r="L52" s="133" t="s">
        <v>62</v>
      </c>
      <c r="M52" s="133" t="s">
        <v>62</v>
      </c>
      <c r="N52" s="65" t="s">
        <v>29</v>
      </c>
      <c r="O52" s="65" t="s">
        <v>30</v>
      </c>
      <c r="P52" s="65" t="s">
        <v>29</v>
      </c>
      <c r="Q52" s="65" t="s">
        <v>29</v>
      </c>
      <c r="R52" s="65" t="s">
        <v>30</v>
      </c>
      <c r="S52" s="191" t="s">
        <v>62</v>
      </c>
      <c r="T52" s="188"/>
      <c r="Y52" s="74"/>
      <c r="Z52" s="58"/>
      <c r="AC52" s="17"/>
    </row>
    <row r="53" spans="1:32" ht="17.100000000000001" customHeight="1" x14ac:dyDescent="0.4">
      <c r="A53" s="67">
        <v>31</v>
      </c>
      <c r="B53" s="86" t="s">
        <v>41</v>
      </c>
      <c r="C53" s="64" t="s">
        <v>41</v>
      </c>
      <c r="D53" s="64">
        <v>1</v>
      </c>
      <c r="E53" s="64">
        <v>1</v>
      </c>
      <c r="F53" s="65" t="s">
        <v>29</v>
      </c>
      <c r="G53" s="28"/>
      <c r="H53" s="64">
        <v>1</v>
      </c>
      <c r="I53" s="64">
        <v>1</v>
      </c>
      <c r="J53" s="64">
        <v>1</v>
      </c>
      <c r="K53" s="65" t="s">
        <v>29</v>
      </c>
      <c r="L53" s="65" t="s">
        <v>30</v>
      </c>
      <c r="M53" s="65" t="s">
        <v>29</v>
      </c>
      <c r="N53" s="65" t="s">
        <v>29</v>
      </c>
      <c r="O53" s="65" t="s">
        <v>30</v>
      </c>
      <c r="P53" s="65" t="s">
        <v>29</v>
      </c>
      <c r="Q53" s="65" t="s">
        <v>29</v>
      </c>
      <c r="R53" s="65" t="s">
        <v>30</v>
      </c>
      <c r="S53" s="65" t="s">
        <v>29</v>
      </c>
      <c r="T53" s="251" t="s">
        <v>91</v>
      </c>
      <c r="Y53" s="74"/>
      <c r="Z53" s="58"/>
      <c r="AC53" s="17"/>
    </row>
    <row r="54" spans="1:32" ht="17.100000000000001" customHeight="1" x14ac:dyDescent="0.4">
      <c r="A54" s="67"/>
      <c r="B54" s="106" t="s">
        <v>67</v>
      </c>
      <c r="C54" s="64"/>
      <c r="D54" s="64"/>
      <c r="E54" s="64"/>
      <c r="F54" s="65"/>
      <c r="G54" s="28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65"/>
      <c r="S54" s="65"/>
      <c r="T54" s="189"/>
      <c r="Y54" s="74"/>
      <c r="Z54" s="58"/>
      <c r="AC54" s="17"/>
    </row>
    <row r="55" spans="1:32" ht="17.100000000000001" customHeight="1" x14ac:dyDescent="0.4">
      <c r="A55" s="67">
        <v>32</v>
      </c>
      <c r="B55" s="99" t="s">
        <v>75</v>
      </c>
      <c r="C55" s="7"/>
      <c r="D55" s="64">
        <v>1</v>
      </c>
      <c r="E55" s="64">
        <v>1</v>
      </c>
      <c r="F55" s="65" t="s">
        <v>29</v>
      </c>
      <c r="G55" s="28"/>
      <c r="H55" s="64">
        <v>1</v>
      </c>
      <c r="I55" s="64">
        <v>1</v>
      </c>
      <c r="J55" s="64">
        <v>1</v>
      </c>
      <c r="K55" s="65" t="s">
        <v>29</v>
      </c>
      <c r="L55" s="65" t="s">
        <v>30</v>
      </c>
      <c r="M55" s="65" t="s">
        <v>29</v>
      </c>
      <c r="N55" s="65" t="s">
        <v>29</v>
      </c>
      <c r="O55" s="65" t="s">
        <v>30</v>
      </c>
      <c r="P55" s="65" t="s">
        <v>29</v>
      </c>
      <c r="Q55" s="65" t="s">
        <v>29</v>
      </c>
      <c r="R55" s="65" t="s">
        <v>30</v>
      </c>
      <c r="S55" s="65" t="s">
        <v>29</v>
      </c>
      <c r="T55" s="190"/>
      <c r="Y55" s="74"/>
      <c r="Z55" s="58"/>
      <c r="AC55" s="17"/>
    </row>
    <row r="56" spans="1:32" ht="17.100000000000001" customHeight="1" x14ac:dyDescent="0.4">
      <c r="A56" s="67">
        <v>33</v>
      </c>
      <c r="B56" s="99" t="s">
        <v>75</v>
      </c>
      <c r="C56" s="7"/>
      <c r="D56" s="64">
        <v>1</v>
      </c>
      <c r="E56" s="64">
        <v>1</v>
      </c>
      <c r="F56" s="65" t="s">
        <v>29</v>
      </c>
      <c r="G56" s="28"/>
      <c r="H56" s="64">
        <v>1</v>
      </c>
      <c r="I56" s="64">
        <v>1</v>
      </c>
      <c r="J56" s="64">
        <v>1</v>
      </c>
      <c r="K56" s="65" t="s">
        <v>29</v>
      </c>
      <c r="L56" s="65" t="s">
        <v>30</v>
      </c>
      <c r="M56" s="65" t="s">
        <v>29</v>
      </c>
      <c r="N56" s="65" t="s">
        <v>29</v>
      </c>
      <c r="O56" s="65" t="s">
        <v>30</v>
      </c>
      <c r="P56" s="65" t="s">
        <v>29</v>
      </c>
      <c r="Q56" s="65" t="s">
        <v>29</v>
      </c>
      <c r="R56" s="65" t="s">
        <v>30</v>
      </c>
      <c r="S56" s="65" t="s">
        <v>29</v>
      </c>
      <c r="T56" s="190"/>
      <c r="Y56" s="74"/>
      <c r="Z56" s="58"/>
      <c r="AC56" s="17"/>
    </row>
    <row r="57" spans="1:32" ht="18" customHeight="1" x14ac:dyDescent="0.4">
      <c r="A57" s="67"/>
      <c r="B57" s="105" t="s">
        <v>76</v>
      </c>
      <c r="C57" s="7"/>
      <c r="D57" s="64"/>
      <c r="E57" s="64"/>
      <c r="F57" s="65"/>
      <c r="G57" s="28"/>
      <c r="H57" s="64"/>
      <c r="I57" s="64"/>
      <c r="J57" s="64"/>
      <c r="K57" s="65"/>
      <c r="L57" s="65"/>
      <c r="M57" s="65"/>
      <c r="N57" s="65"/>
      <c r="O57" s="65"/>
      <c r="P57" s="65"/>
      <c r="Q57" s="65"/>
      <c r="R57" s="65"/>
      <c r="S57" s="65"/>
      <c r="T57" s="190"/>
      <c r="Y57" s="74"/>
      <c r="Z57" s="58"/>
      <c r="AC57" s="17"/>
    </row>
    <row r="58" spans="1:32" ht="17.100000000000001" customHeight="1" x14ac:dyDescent="0.4">
      <c r="A58" s="68">
        <v>34</v>
      </c>
      <c r="B58" s="179" t="s">
        <v>77</v>
      </c>
      <c r="C58" s="180" t="s">
        <v>64</v>
      </c>
      <c r="D58" s="180">
        <v>1</v>
      </c>
      <c r="E58" s="180">
        <v>1</v>
      </c>
      <c r="F58" s="181">
        <v>317520</v>
      </c>
      <c r="G58" s="182">
        <v>0</v>
      </c>
      <c r="H58" s="180">
        <v>1</v>
      </c>
      <c r="I58" s="180">
        <v>1</v>
      </c>
      <c r="J58" s="180">
        <v>1</v>
      </c>
      <c r="K58" s="183" t="s">
        <v>62</v>
      </c>
      <c r="L58" s="184" t="s">
        <v>62</v>
      </c>
      <c r="M58" s="184" t="s">
        <v>62</v>
      </c>
      <c r="N58" s="181">
        <v>12240</v>
      </c>
      <c r="O58" s="185">
        <v>12960</v>
      </c>
      <c r="P58" s="185">
        <v>13440</v>
      </c>
      <c r="Q58" s="185">
        <f>F58+N58</f>
        <v>329760</v>
      </c>
      <c r="R58" s="186">
        <f>Q58+O58</f>
        <v>342720</v>
      </c>
      <c r="S58" s="186">
        <f>R58+P58</f>
        <v>356160</v>
      </c>
      <c r="T58" s="180"/>
      <c r="Y58" s="74"/>
      <c r="Z58" s="58"/>
      <c r="AC58" s="17"/>
    </row>
    <row r="59" spans="1:32" ht="17.100000000000001" customHeight="1" x14ac:dyDescent="0.4">
      <c r="A59" s="216"/>
      <c r="B59" s="284" t="s">
        <v>84</v>
      </c>
      <c r="C59" s="285"/>
      <c r="D59" s="217">
        <f>SUM(D37:D58)</f>
        <v>12</v>
      </c>
      <c r="E59" s="217">
        <f>SUM(E37:E58)</f>
        <v>12</v>
      </c>
      <c r="F59" s="145">
        <f>F37+F39+F40+F42+F44+F46+F48+F50+F58</f>
        <v>2653560</v>
      </c>
      <c r="G59" s="218">
        <f t="shared" ref="G59" si="65">SUM(G39:G58)</f>
        <v>84000</v>
      </c>
      <c r="H59" s="217">
        <f>SUM(H37:H58)</f>
        <v>13</v>
      </c>
      <c r="I59" s="217">
        <f>SUM(I37:I58)</f>
        <v>13</v>
      </c>
      <c r="J59" s="217">
        <f>SUM(J37:J58)</f>
        <v>13</v>
      </c>
      <c r="K59" s="146" t="s">
        <v>62</v>
      </c>
      <c r="L59" s="146" t="s">
        <v>62</v>
      </c>
      <c r="M59" s="146" t="s">
        <v>62</v>
      </c>
      <c r="N59" s="145">
        <f>N37+N39+N40+N42+N46+N48+N58</f>
        <v>77140</v>
      </c>
      <c r="O59" s="145">
        <f>SUM(O37:O58)</f>
        <v>80770</v>
      </c>
      <c r="P59" s="145">
        <f>SUM(P37:P58)</f>
        <v>82380</v>
      </c>
      <c r="Q59" s="145">
        <f>SUM(Q37:Q58)</f>
        <v>2814700</v>
      </c>
      <c r="R59" s="145">
        <f>SUM(R37:R58)</f>
        <v>2895470</v>
      </c>
      <c r="S59" s="145">
        <f>SUM(S37:S58)</f>
        <v>2977850</v>
      </c>
      <c r="T59" s="137"/>
      <c r="Y59" s="74"/>
      <c r="Z59" s="58"/>
      <c r="AC59" s="17"/>
    </row>
    <row r="60" spans="1:32" s="109" customFormat="1" ht="17.100000000000001" customHeight="1" thickBot="1" x14ac:dyDescent="0.45">
      <c r="A60" s="69" t="s">
        <v>36</v>
      </c>
      <c r="B60" s="294" t="s">
        <v>85</v>
      </c>
      <c r="C60" s="295"/>
      <c r="D60" s="134">
        <f>D59+D35</f>
        <v>27</v>
      </c>
      <c r="E60" s="134">
        <f>E59+E35</f>
        <v>27</v>
      </c>
      <c r="F60" s="134">
        <f>F35+F59</f>
        <v>8602080</v>
      </c>
      <c r="G60" s="134">
        <f>G35+G59</f>
        <v>252000</v>
      </c>
      <c r="H60" s="134">
        <f>H35+H59</f>
        <v>34</v>
      </c>
      <c r="I60" s="134">
        <f>I35+I59</f>
        <v>34</v>
      </c>
      <c r="J60" s="134">
        <f>J35+J59</f>
        <v>34</v>
      </c>
      <c r="K60" s="135" t="s">
        <v>62</v>
      </c>
      <c r="L60" s="135" t="s">
        <v>62</v>
      </c>
      <c r="M60" s="135" t="s">
        <v>62</v>
      </c>
      <c r="N60" s="134">
        <f t="shared" ref="N60:S60" si="66">N35+N59</f>
        <v>593730</v>
      </c>
      <c r="O60" s="134">
        <f t="shared" si="66"/>
        <v>266380</v>
      </c>
      <c r="P60" s="134">
        <f t="shared" si="66"/>
        <v>272200</v>
      </c>
      <c r="Q60" s="134">
        <f t="shared" si="66"/>
        <v>9092490</v>
      </c>
      <c r="R60" s="134">
        <f t="shared" si="66"/>
        <v>9358870</v>
      </c>
      <c r="S60" s="134">
        <f t="shared" si="66"/>
        <v>9631070</v>
      </c>
      <c r="T60" s="136"/>
      <c r="U60" s="17"/>
      <c r="V60" s="17"/>
      <c r="W60" s="17"/>
      <c r="X60" s="17"/>
      <c r="Y60" s="74"/>
      <c r="Z60" s="58"/>
      <c r="AA60" s="17"/>
      <c r="AB60" s="17"/>
      <c r="AC60" s="17"/>
      <c r="AD60" s="17"/>
    </row>
    <row r="61" spans="1:32" ht="15.75" customHeight="1" thickTop="1" thickBot="1" x14ac:dyDescent="0.45">
      <c r="A61" s="70" t="s">
        <v>37</v>
      </c>
      <c r="B61" s="298" t="s">
        <v>58</v>
      </c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300"/>
      <c r="Q61" s="147">
        <f>Q60*15/100</f>
        <v>1363873.5</v>
      </c>
      <c r="R61" s="147">
        <f>R60*15/100</f>
        <v>1403830.5</v>
      </c>
      <c r="S61" s="147">
        <f>S60*15/100</f>
        <v>1444660.5</v>
      </c>
      <c r="T61" s="22"/>
      <c r="AA61" s="19"/>
      <c r="AC61" s="52"/>
    </row>
    <row r="62" spans="1:32" ht="16.5" customHeight="1" thickTop="1" thickBot="1" x14ac:dyDescent="0.45">
      <c r="A62" s="70" t="s">
        <v>38</v>
      </c>
      <c r="B62" s="291" t="s">
        <v>39</v>
      </c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3"/>
      <c r="Q62" s="148">
        <f>SUM(Q60:Q61)</f>
        <v>10456363.5</v>
      </c>
      <c r="R62" s="148">
        <f>SUM(R60:R61)</f>
        <v>10762700.5</v>
      </c>
      <c r="S62" s="149">
        <f>SUM(S60:S61)</f>
        <v>11075730.5</v>
      </c>
      <c r="T62" s="22"/>
      <c r="U62" s="50"/>
      <c r="AB62" s="50"/>
      <c r="AC62" s="50"/>
      <c r="AD62" s="50"/>
      <c r="AE62" s="50"/>
      <c r="AF62" s="50"/>
    </row>
    <row r="63" spans="1:32" ht="16.5" customHeight="1" thickTop="1" thickBot="1" x14ac:dyDescent="0.45">
      <c r="A63" s="252" t="s">
        <v>40</v>
      </c>
      <c r="B63" s="291" t="s">
        <v>55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3"/>
      <c r="Q63" s="150">
        <v>37335000</v>
      </c>
      <c r="R63" s="150">
        <v>39201750</v>
      </c>
      <c r="S63" s="150">
        <f>R63+(R63*5/100)</f>
        <v>41161837.5</v>
      </c>
      <c r="T63" s="107"/>
      <c r="U63" s="50"/>
      <c r="V63" s="50"/>
      <c r="W63" s="50"/>
      <c r="X63" s="50"/>
      <c r="AE63" s="50"/>
      <c r="AF63" s="50"/>
    </row>
    <row r="64" spans="1:32" ht="15.75" customHeight="1" thickTop="1" thickBot="1" x14ac:dyDescent="0.45">
      <c r="A64" s="83" t="s">
        <v>56</v>
      </c>
      <c r="B64" s="291" t="s">
        <v>57</v>
      </c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3"/>
      <c r="Q64" s="151">
        <f>Q62*100/Q63</f>
        <v>28.00686621132985</v>
      </c>
      <c r="R64" s="151">
        <f>R62*100/R63</f>
        <v>27.454642968745016</v>
      </c>
      <c r="S64" s="151">
        <f>S62*100/S63</f>
        <v>26.907764989840409</v>
      </c>
      <c r="T64" s="232" t="s">
        <v>95</v>
      </c>
      <c r="U64" s="18"/>
      <c r="V64" s="18"/>
      <c r="W64" s="18"/>
      <c r="X64" s="18"/>
      <c r="Z64" s="108"/>
      <c r="AA64" s="18"/>
      <c r="AB64" s="18"/>
      <c r="AD64" s="18"/>
      <c r="AE64" s="50"/>
      <c r="AF64" s="50"/>
    </row>
    <row r="65" spans="1:32" ht="18.75" thickTop="1" x14ac:dyDescent="0.4">
      <c r="A65" s="71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72"/>
      <c r="R65" s="172"/>
      <c r="S65" s="172"/>
      <c r="T65" s="173"/>
      <c r="U65" s="174"/>
      <c r="V65" s="18"/>
      <c r="W65" s="18"/>
      <c r="X65" s="18"/>
      <c r="Z65" s="108"/>
      <c r="AA65" s="18"/>
      <c r="AB65" s="18"/>
      <c r="AD65" s="18"/>
      <c r="AE65" s="50"/>
      <c r="AF65" s="50"/>
    </row>
    <row r="66" spans="1:32" ht="21.75" x14ac:dyDescent="0.4">
      <c r="A66" s="71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70"/>
      <c r="R66" s="170"/>
      <c r="S66" s="170"/>
      <c r="T66" s="171"/>
      <c r="U66" s="11"/>
      <c r="AD66" s="50"/>
      <c r="AE66" s="50"/>
      <c r="AF66" s="50"/>
    </row>
    <row r="67" spans="1:32" x14ac:dyDescent="0.4">
      <c r="B67" s="80" t="s">
        <v>54</v>
      </c>
      <c r="C67" s="312" t="s">
        <v>86</v>
      </c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81"/>
      <c r="V67" s="50"/>
      <c r="W67" s="63"/>
      <c r="X67" s="63"/>
      <c r="Y67" s="63"/>
      <c r="Z67" s="63"/>
      <c r="AA67" s="92"/>
      <c r="AB67" s="16"/>
      <c r="AC67" s="17"/>
      <c r="AD67" s="50"/>
      <c r="AE67" s="18"/>
      <c r="AF67" s="50"/>
    </row>
    <row r="68" spans="1:32" ht="21.75" thickBot="1" x14ac:dyDescent="0.5">
      <c r="C68" s="312" t="s">
        <v>87</v>
      </c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122"/>
      <c r="V68" s="123"/>
      <c r="W68" s="124"/>
      <c r="X68" s="124"/>
      <c r="Y68" s="124"/>
      <c r="Z68" s="124"/>
      <c r="AA68" s="124"/>
      <c r="AB68" s="16"/>
      <c r="AC68" s="17"/>
      <c r="AD68" s="50"/>
      <c r="AE68" s="18"/>
      <c r="AF68" s="50"/>
    </row>
    <row r="69" spans="1:32" s="30" customFormat="1" ht="24" thickTop="1" x14ac:dyDescent="0.5">
      <c r="A69" s="72"/>
      <c r="B69" s="4"/>
      <c r="C69" s="312" t="s">
        <v>100</v>
      </c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125"/>
      <c r="V69" s="123"/>
      <c r="W69" s="126"/>
      <c r="X69" s="126"/>
      <c r="Y69" s="126"/>
      <c r="Z69" s="126"/>
      <c r="AA69" s="126"/>
      <c r="AB69" s="16"/>
      <c r="AC69" s="17"/>
      <c r="AD69" s="50"/>
      <c r="AE69" s="32"/>
      <c r="AF69" s="31"/>
    </row>
    <row r="70" spans="1:32" s="30" customFormat="1" x14ac:dyDescent="0.4">
      <c r="A70" s="72"/>
      <c r="B70" s="4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128"/>
      <c r="V70" s="97"/>
      <c r="W70" s="127"/>
      <c r="X70" s="96"/>
      <c r="Y70" s="127"/>
      <c r="Z70" s="96"/>
      <c r="AA70" s="127"/>
      <c r="AB70" s="16"/>
      <c r="AC70" s="17"/>
      <c r="AD70" s="17"/>
      <c r="AE70" s="32"/>
      <c r="AF70" s="31"/>
    </row>
    <row r="71" spans="1:32" s="30" customFormat="1" x14ac:dyDescent="0.4">
      <c r="A71" s="72"/>
      <c r="B71" s="4"/>
      <c r="C71" s="312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128"/>
      <c r="V71" s="97"/>
      <c r="W71" s="127"/>
      <c r="X71" s="96"/>
      <c r="Y71" s="127"/>
      <c r="Z71" s="96"/>
      <c r="AA71" s="127"/>
      <c r="AB71" s="51"/>
      <c r="AC71" s="17"/>
      <c r="AD71" s="17"/>
      <c r="AE71" s="32"/>
      <c r="AF71" s="31"/>
    </row>
    <row r="72" spans="1:32" s="30" customFormat="1" x14ac:dyDescent="0.4">
      <c r="A72" s="73"/>
      <c r="B72" s="29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128"/>
      <c r="V72" s="97"/>
      <c r="W72" s="127"/>
      <c r="X72" s="96"/>
      <c r="Y72" s="127"/>
      <c r="Z72" s="96"/>
      <c r="AA72" s="127"/>
      <c r="AB72" s="33"/>
      <c r="AC72" s="17"/>
      <c r="AD72" s="50"/>
      <c r="AE72" s="32"/>
      <c r="AF72" s="31"/>
    </row>
    <row r="73" spans="1:32" s="30" customFormat="1" ht="20.25" x14ac:dyDescent="0.4">
      <c r="A73" s="73"/>
      <c r="B73" s="29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128"/>
      <c r="V73" s="96"/>
      <c r="W73" s="127"/>
      <c r="X73" s="129"/>
      <c r="Y73" s="127"/>
      <c r="Z73" s="129"/>
      <c r="AA73" s="127"/>
      <c r="AB73" s="33"/>
      <c r="AC73" s="31"/>
      <c r="AD73" s="31"/>
      <c r="AE73" s="32"/>
      <c r="AF73" s="31"/>
    </row>
    <row r="74" spans="1:32" s="30" customFormat="1" ht="20.25" x14ac:dyDescent="0.4">
      <c r="A74" s="73"/>
      <c r="B74" s="29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128"/>
      <c r="V74" s="96"/>
      <c r="W74" s="127"/>
      <c r="X74" s="129"/>
      <c r="Y74" s="127"/>
      <c r="Z74" s="129"/>
      <c r="AA74" s="127"/>
      <c r="AB74" s="33"/>
      <c r="AC74" s="31"/>
      <c r="AD74" s="31"/>
      <c r="AE74" s="32"/>
      <c r="AF74" s="31"/>
    </row>
    <row r="75" spans="1:32" s="30" customFormat="1" x14ac:dyDescent="0.4">
      <c r="A75" s="73"/>
      <c r="B75" s="29"/>
      <c r="C75" s="175"/>
      <c r="D75" s="175"/>
      <c r="E75" s="175"/>
      <c r="F75" s="176"/>
      <c r="G75" s="176"/>
      <c r="H75" s="177"/>
      <c r="I75" s="177"/>
      <c r="J75" s="177"/>
      <c r="K75" s="177"/>
      <c r="L75" s="177"/>
      <c r="M75" s="177"/>
      <c r="N75" s="176"/>
      <c r="O75" s="176"/>
      <c r="P75" s="176"/>
      <c r="Q75" s="176"/>
      <c r="R75" s="176"/>
      <c r="S75" s="176"/>
      <c r="T75" s="177"/>
      <c r="U75" s="128"/>
      <c r="V75" s="96"/>
      <c r="W75" s="127"/>
      <c r="X75" s="129"/>
      <c r="Y75" s="127"/>
      <c r="Z75" s="129"/>
      <c r="AA75" s="127"/>
      <c r="AB75" s="33"/>
      <c r="AC75" s="31"/>
      <c r="AD75" s="31"/>
      <c r="AE75" s="32"/>
      <c r="AF75" s="31"/>
    </row>
    <row r="76" spans="1:32" s="30" customFormat="1" ht="21.75" x14ac:dyDescent="0.4">
      <c r="A76" s="73"/>
      <c r="B76" s="82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84"/>
      <c r="R76" s="84"/>
      <c r="S76" s="84"/>
      <c r="T76" s="85"/>
      <c r="U76" s="128"/>
      <c r="V76" s="96"/>
      <c r="W76" s="127"/>
      <c r="X76" s="129"/>
      <c r="Y76" s="127"/>
      <c r="Z76" s="129"/>
      <c r="AA76" s="127"/>
      <c r="AB76" s="33"/>
      <c r="AC76" s="31"/>
      <c r="AD76" s="31"/>
      <c r="AE76" s="32"/>
      <c r="AF76" s="31"/>
    </row>
    <row r="77" spans="1:32" s="30" customFormat="1" x14ac:dyDescent="0.4">
      <c r="A77" s="73"/>
      <c r="B77" s="80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128"/>
      <c r="V77" s="96"/>
      <c r="W77" s="127"/>
      <c r="X77" s="129"/>
      <c r="Y77" s="127"/>
      <c r="Z77" s="129"/>
      <c r="AA77" s="127"/>
      <c r="AB77" s="33"/>
      <c r="AC77" s="31"/>
      <c r="AD77" s="31"/>
      <c r="AE77" s="32"/>
      <c r="AF77" s="31"/>
    </row>
    <row r="78" spans="1:32" s="30" customFormat="1" x14ac:dyDescent="0.4">
      <c r="A78" s="73"/>
      <c r="B78" s="4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128"/>
      <c r="V78" s="96"/>
      <c r="W78" s="127"/>
      <c r="X78" s="129"/>
      <c r="Y78" s="127"/>
      <c r="Z78" s="129"/>
      <c r="AA78" s="127"/>
      <c r="AB78" s="33"/>
      <c r="AC78" s="31"/>
      <c r="AD78" s="31"/>
      <c r="AE78" s="32"/>
      <c r="AF78" s="31"/>
    </row>
    <row r="79" spans="1:32" s="30" customFormat="1" x14ac:dyDescent="0.4">
      <c r="A79" s="73"/>
      <c r="B79" s="4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128"/>
      <c r="V79" s="96"/>
      <c r="W79" s="127"/>
      <c r="X79" s="96"/>
      <c r="Y79" s="127"/>
      <c r="Z79" s="129"/>
      <c r="AA79" s="127"/>
      <c r="AB79" s="33"/>
      <c r="AC79" s="31"/>
      <c r="AD79" s="31"/>
      <c r="AE79" s="32"/>
      <c r="AF79" s="31"/>
    </row>
    <row r="80" spans="1:32" s="30" customFormat="1" x14ac:dyDescent="0.4">
      <c r="A80" s="73"/>
      <c r="B80" s="4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128"/>
      <c r="V80" s="96"/>
      <c r="W80" s="127"/>
      <c r="X80" s="96"/>
      <c r="Y80" s="127"/>
      <c r="Z80" s="129"/>
      <c r="AA80" s="127"/>
      <c r="AB80" s="33"/>
      <c r="AC80" s="31"/>
      <c r="AD80" s="31"/>
      <c r="AE80" s="32"/>
      <c r="AF80" s="31"/>
    </row>
    <row r="81" spans="1:32" s="30" customFormat="1" x14ac:dyDescent="0.4">
      <c r="A81" s="73"/>
      <c r="B81" s="4"/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128"/>
      <c r="V81" s="96"/>
      <c r="W81" s="127"/>
      <c r="X81" s="96"/>
      <c r="Y81" s="127"/>
      <c r="Z81" s="129"/>
      <c r="AA81" s="127"/>
      <c r="AB81" s="33"/>
      <c r="AC81" s="31"/>
      <c r="AD81" s="31"/>
      <c r="AE81" s="32"/>
      <c r="AF81" s="31"/>
    </row>
    <row r="82" spans="1:32" s="30" customFormat="1" x14ac:dyDescent="0.4">
      <c r="A82" s="73"/>
      <c r="B82" s="4"/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128"/>
      <c r="V82" s="96"/>
      <c r="W82" s="127"/>
      <c r="X82" s="96"/>
      <c r="Y82" s="127"/>
      <c r="Z82" s="129"/>
      <c r="AA82" s="127"/>
      <c r="AB82" s="33"/>
      <c r="AC82" s="31"/>
      <c r="AD82" s="31"/>
    </row>
    <row r="83" spans="1:32" s="30" customFormat="1" x14ac:dyDescent="0.4">
      <c r="A83" s="73"/>
      <c r="B83" s="4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128"/>
      <c r="V83" s="96"/>
      <c r="W83" s="127"/>
      <c r="X83" s="96"/>
      <c r="Y83" s="127"/>
      <c r="Z83" s="129"/>
      <c r="AA83" s="127"/>
      <c r="AB83" s="33"/>
      <c r="AC83" s="31"/>
      <c r="AD83" s="31"/>
    </row>
    <row r="84" spans="1:32" s="30" customFormat="1" x14ac:dyDescent="0.4">
      <c r="A84" s="73"/>
      <c r="B84" s="29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178"/>
      <c r="V84" s="96"/>
      <c r="W84" s="127"/>
      <c r="X84" s="96"/>
      <c r="Y84" s="127"/>
      <c r="Z84" s="96"/>
      <c r="AA84" s="127"/>
      <c r="AB84" s="33"/>
      <c r="AC84" s="31"/>
      <c r="AD84" s="31"/>
    </row>
    <row r="85" spans="1:32" s="30" customFormat="1" x14ac:dyDescent="0.4">
      <c r="A85" s="73"/>
      <c r="B85" s="29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178"/>
      <c r="V85" s="96"/>
      <c r="W85" s="127"/>
      <c r="X85" s="96"/>
      <c r="Y85" s="127"/>
      <c r="Z85" s="96"/>
      <c r="AA85" s="127"/>
      <c r="AB85" s="33"/>
      <c r="AC85" s="31"/>
      <c r="AD85" s="31"/>
    </row>
    <row r="86" spans="1:32" s="30" customFormat="1" x14ac:dyDescent="0.4">
      <c r="A86" s="73"/>
      <c r="B86" s="29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178"/>
      <c r="V86" s="96"/>
      <c r="W86" s="127"/>
      <c r="X86" s="96"/>
      <c r="Y86" s="127"/>
      <c r="Z86" s="96"/>
      <c r="AA86" s="127"/>
      <c r="AB86" s="31"/>
      <c r="AC86" s="32"/>
      <c r="AD86" s="31"/>
    </row>
    <row r="87" spans="1:32" s="30" customFormat="1" x14ac:dyDescent="0.4">
      <c r="A87" s="73"/>
      <c r="B87" s="29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122"/>
      <c r="V87" s="96"/>
      <c r="W87" s="96"/>
      <c r="X87" s="96"/>
      <c r="Y87" s="96"/>
      <c r="Z87" s="96"/>
      <c r="AA87" s="96"/>
      <c r="AB87" s="31"/>
      <c r="AC87" s="32"/>
      <c r="AD87" s="31"/>
    </row>
    <row r="88" spans="1:32" x14ac:dyDescent="0.4">
      <c r="A88" s="73"/>
      <c r="B88" s="29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122"/>
      <c r="V88" s="96"/>
      <c r="W88" s="96"/>
      <c r="X88" s="96"/>
      <c r="Y88" s="96"/>
      <c r="Z88" s="96"/>
      <c r="AA88" s="96"/>
      <c r="AB88" s="31"/>
      <c r="AC88" s="32"/>
      <c r="AD88" s="31"/>
    </row>
    <row r="89" spans="1:32" x14ac:dyDescent="0.4">
      <c r="A89" s="73"/>
      <c r="B89" s="15"/>
      <c r="C89" s="175"/>
      <c r="D89" s="175"/>
      <c r="E89" s="175"/>
      <c r="F89" s="176"/>
      <c r="G89" s="176"/>
      <c r="H89" s="177"/>
      <c r="I89" s="177"/>
      <c r="J89" s="177"/>
      <c r="K89" s="177"/>
      <c r="L89" s="177"/>
      <c r="M89" s="177"/>
      <c r="N89" s="176"/>
      <c r="O89" s="176"/>
      <c r="P89" s="176"/>
      <c r="Q89" s="193"/>
      <c r="R89" s="193"/>
      <c r="S89" s="193"/>
      <c r="T89" s="177"/>
      <c r="U89" s="122"/>
      <c r="V89" s="96"/>
      <c r="W89" s="96"/>
      <c r="X89" s="96"/>
      <c r="Y89" s="96"/>
      <c r="Z89" s="96"/>
      <c r="AA89" s="96"/>
      <c r="AB89" s="31"/>
      <c r="AC89" s="32"/>
      <c r="AD89" s="31"/>
    </row>
    <row r="90" spans="1:32" x14ac:dyDescent="0.4">
      <c r="A90" s="73"/>
      <c r="B90" s="29"/>
      <c r="C90" s="175"/>
      <c r="D90" s="175"/>
      <c r="E90" s="175"/>
      <c r="F90" s="176"/>
      <c r="G90" s="176"/>
      <c r="H90" s="177"/>
      <c r="I90" s="177"/>
      <c r="J90" s="177"/>
      <c r="K90" s="177"/>
      <c r="L90" s="177"/>
      <c r="M90" s="177"/>
      <c r="N90" s="176"/>
      <c r="O90" s="176"/>
      <c r="P90" s="176"/>
      <c r="Q90" s="176"/>
      <c r="R90" s="176"/>
      <c r="S90" s="176"/>
      <c r="T90" s="177"/>
      <c r="U90" s="122"/>
      <c r="V90" s="96"/>
      <c r="W90" s="96"/>
      <c r="X90" s="96"/>
      <c r="Y90" s="130"/>
      <c r="Z90" s="131"/>
      <c r="AA90" s="96"/>
      <c r="AB90" s="31"/>
      <c r="AC90" s="32"/>
      <c r="AD90" s="31"/>
    </row>
    <row r="91" spans="1:32" x14ac:dyDescent="0.4">
      <c r="A91" s="73"/>
      <c r="B91" s="29"/>
      <c r="C91" s="175"/>
      <c r="D91" s="175"/>
      <c r="E91" s="175"/>
      <c r="F91" s="176"/>
      <c r="G91" s="176"/>
      <c r="H91" s="177"/>
      <c r="I91" s="177"/>
      <c r="J91" s="177"/>
      <c r="K91" s="177"/>
      <c r="L91" s="177"/>
      <c r="M91" s="177"/>
      <c r="N91" s="176"/>
      <c r="O91" s="176"/>
      <c r="P91" s="176"/>
      <c r="Q91" s="176"/>
      <c r="R91" s="176"/>
      <c r="S91" s="176"/>
      <c r="T91" s="177"/>
      <c r="U91" s="122"/>
      <c r="V91" s="96"/>
      <c r="W91" s="96"/>
      <c r="X91" s="96"/>
      <c r="Y91" s="130"/>
      <c r="Z91" s="131"/>
      <c r="AA91" s="96"/>
      <c r="AB91" s="31"/>
      <c r="AC91" s="32"/>
      <c r="AD91" s="31"/>
    </row>
    <row r="92" spans="1:32" x14ac:dyDescent="0.4">
      <c r="C92" s="194"/>
      <c r="D92" s="194"/>
      <c r="E92" s="194"/>
      <c r="F92" s="176"/>
      <c r="G92" s="176"/>
      <c r="H92" s="173"/>
      <c r="I92" s="173"/>
      <c r="J92" s="173"/>
      <c r="K92" s="173"/>
      <c r="L92" s="173"/>
      <c r="M92" s="173"/>
      <c r="N92" s="195"/>
      <c r="O92" s="176"/>
      <c r="P92" s="195"/>
      <c r="Q92" s="176"/>
      <c r="R92" s="176"/>
      <c r="S92" s="176"/>
      <c r="T92" s="173"/>
      <c r="U92" s="192"/>
    </row>
    <row r="93" spans="1:32" x14ac:dyDescent="0.4">
      <c r="T93" s="233" t="s">
        <v>97</v>
      </c>
    </row>
    <row r="95" spans="1:32" x14ac:dyDescent="0.4">
      <c r="T95" s="10"/>
    </row>
  </sheetData>
  <mergeCells count="50">
    <mergeCell ref="C85:T85"/>
    <mergeCell ref="C86:T86"/>
    <mergeCell ref="C87:T87"/>
    <mergeCell ref="C88:T88"/>
    <mergeCell ref="C77:T77"/>
    <mergeCell ref="C78:T78"/>
    <mergeCell ref="C79:T79"/>
    <mergeCell ref="C80:T80"/>
    <mergeCell ref="C81:T81"/>
    <mergeCell ref="C82:T82"/>
    <mergeCell ref="C83:T83"/>
    <mergeCell ref="C84:T84"/>
    <mergeCell ref="C73:T73"/>
    <mergeCell ref="C74:T74"/>
    <mergeCell ref="C67:T67"/>
    <mergeCell ref="C68:T68"/>
    <mergeCell ref="C69:T69"/>
    <mergeCell ref="C70:T70"/>
    <mergeCell ref="C71:T71"/>
    <mergeCell ref="C72:T72"/>
    <mergeCell ref="B63:P63"/>
    <mergeCell ref="B64:P64"/>
    <mergeCell ref="B60:C60"/>
    <mergeCell ref="G3:G4"/>
    <mergeCell ref="B62:P62"/>
    <mergeCell ref="B61:P61"/>
    <mergeCell ref="H32:J32"/>
    <mergeCell ref="K32:M32"/>
    <mergeCell ref="N32:P32"/>
    <mergeCell ref="Q32:S32"/>
    <mergeCell ref="G33:G34"/>
    <mergeCell ref="H33:J33"/>
    <mergeCell ref="K33:M33"/>
    <mergeCell ref="N33:P33"/>
    <mergeCell ref="Y2:AD2"/>
    <mergeCell ref="AA3:AB3"/>
    <mergeCell ref="AC3:AD3"/>
    <mergeCell ref="B59:C59"/>
    <mergeCell ref="B31:C31"/>
    <mergeCell ref="E32:G32"/>
    <mergeCell ref="Y3:Z3"/>
    <mergeCell ref="A1:T1"/>
    <mergeCell ref="N2:P2"/>
    <mergeCell ref="N3:P3"/>
    <mergeCell ref="Q2:S2"/>
    <mergeCell ref="H2:J2"/>
    <mergeCell ref="H3:J3"/>
    <mergeCell ref="K2:M2"/>
    <mergeCell ref="K3:M3"/>
    <mergeCell ref="E2:G2"/>
  </mergeCells>
  <pageMargins left="0" right="0" top="0" bottom="0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WIN10.PRO</cp:lastModifiedBy>
  <cp:lastPrinted>2026-02-09T08:59:44Z</cp:lastPrinted>
  <dcterms:created xsi:type="dcterms:W3CDTF">2014-07-31T10:00:23Z</dcterms:created>
  <dcterms:modified xsi:type="dcterms:W3CDTF">2026-05-04T05:24:01Z</dcterms:modified>
</cp:coreProperties>
</file>