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อบต. 61\ปรับปรุงอัตรากำลังปีงบ 65\เปิดกรอบขวาวใหญ่ปีงบ 65\ร่างเล่มแผนอัตรากำลัง ปรับปรุง 1พ.ศ.65\"/>
    </mc:Choice>
  </mc:AlternateContent>
  <bookViews>
    <workbookView xWindow="0" yWindow="0" windowWidth="20325" windowHeight="9495" tabRatio="57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Sheet1!$A$1:$AD$85</definedName>
  </definedNames>
  <calcPr calcId="152511"/>
</workbook>
</file>

<file path=xl/calcChain.xml><?xml version="1.0" encoding="utf-8"?>
<calcChain xmlns="http://schemas.openxmlformats.org/spreadsheetml/2006/main">
  <c r="P48" i="1" l="1"/>
  <c r="O48" i="1"/>
  <c r="N48" i="1"/>
  <c r="AC48" i="1"/>
  <c r="AA48" i="1"/>
  <c r="Y48" i="1"/>
  <c r="F48" i="1"/>
  <c r="X48" i="1"/>
  <c r="P46" i="1"/>
  <c r="O46" i="1"/>
  <c r="N46" i="1"/>
  <c r="F46" i="1"/>
  <c r="AC46" i="1"/>
  <c r="AA46" i="1"/>
  <c r="Y46" i="1"/>
  <c r="X46" i="1"/>
  <c r="P42" i="1"/>
  <c r="O42" i="1"/>
  <c r="N42" i="1"/>
  <c r="F42" i="1"/>
  <c r="AC42" i="1"/>
  <c r="AA42" i="1"/>
  <c r="Y42" i="1"/>
  <c r="X42" i="1"/>
  <c r="P40" i="1"/>
  <c r="O40" i="1"/>
  <c r="N40" i="1"/>
  <c r="F40" i="1"/>
  <c r="R39" i="1"/>
  <c r="F39" i="1"/>
  <c r="P39" i="1"/>
  <c r="O39" i="1"/>
  <c r="X39" i="1"/>
  <c r="Y39" i="1"/>
  <c r="AA39" i="1"/>
  <c r="AC39" i="1"/>
  <c r="X40" i="1"/>
  <c r="Y40" i="1"/>
  <c r="AA40" i="1"/>
  <c r="AC40" i="1"/>
  <c r="AC28" i="1"/>
  <c r="P28" i="1" s="1"/>
  <c r="AA28" i="1"/>
  <c r="O28" i="1" s="1"/>
  <c r="Y28" i="1"/>
  <c r="N28" i="1" s="1"/>
  <c r="F28" i="1"/>
  <c r="F26" i="1"/>
  <c r="F25" i="1"/>
  <c r="F24" i="1"/>
  <c r="F7" i="1"/>
  <c r="F23" i="1"/>
  <c r="P8" i="1"/>
  <c r="O8" i="1"/>
  <c r="F16" i="1"/>
  <c r="F15" i="1"/>
  <c r="F12" i="1" l="1"/>
  <c r="F10" i="1"/>
  <c r="F9" i="1"/>
  <c r="F8" i="1"/>
  <c r="F5" i="1" l="1"/>
  <c r="P58" i="1" l="1"/>
  <c r="O58" i="1"/>
  <c r="N58" i="1"/>
  <c r="J58" i="1"/>
  <c r="I58" i="1"/>
  <c r="H58" i="1"/>
  <c r="G58" i="1"/>
  <c r="F58" i="1"/>
  <c r="E58" i="1"/>
  <c r="D58" i="1"/>
  <c r="K37" i="1"/>
  <c r="L37" i="1"/>
  <c r="M37" i="1"/>
  <c r="J31" i="1"/>
  <c r="J37" i="1" s="1"/>
  <c r="J59" i="1" s="1"/>
  <c r="I31" i="1"/>
  <c r="I37" i="1" s="1"/>
  <c r="I59" i="1" s="1"/>
  <c r="H31" i="1"/>
  <c r="H37" i="1" s="1"/>
  <c r="H59" i="1" s="1"/>
  <c r="G31" i="1"/>
  <c r="G37" i="1" s="1"/>
  <c r="G59" i="1" s="1"/>
  <c r="E31" i="1"/>
  <c r="E37" i="1" s="1"/>
  <c r="E59" i="1" s="1"/>
  <c r="D31" i="1"/>
  <c r="D37" i="1" s="1"/>
  <c r="Q13" i="1"/>
  <c r="D59" i="1" l="1"/>
  <c r="Q57" i="1"/>
  <c r="R57" i="1" s="1"/>
  <c r="S57" i="1" s="1"/>
  <c r="Q48" i="1" l="1"/>
  <c r="R48" i="1" s="1"/>
  <c r="S48" i="1" s="1"/>
  <c r="Q46" i="1"/>
  <c r="Q42" i="1"/>
  <c r="R42" i="1" s="1"/>
  <c r="S42" i="1" s="1"/>
  <c r="Q40" i="1"/>
  <c r="R40" i="1" s="1"/>
  <c r="S40" i="1" s="1"/>
  <c r="AC27" i="1"/>
  <c r="AA27" i="1"/>
  <c r="Y27" i="1"/>
  <c r="X27" i="1"/>
  <c r="X28" i="1"/>
  <c r="Q28" i="1"/>
  <c r="R28" i="1" s="1"/>
  <c r="S28" i="1" s="1"/>
  <c r="AC24" i="1"/>
  <c r="P24" i="1" s="1"/>
  <c r="AC25" i="1"/>
  <c r="P25" i="1" s="1"/>
  <c r="AC26" i="1"/>
  <c r="P26" i="1" s="1"/>
  <c r="AA24" i="1"/>
  <c r="O24" i="1" s="1"/>
  <c r="AA25" i="1"/>
  <c r="O25" i="1" s="1"/>
  <c r="AA26" i="1"/>
  <c r="O26" i="1" s="1"/>
  <c r="Y24" i="1"/>
  <c r="N24" i="1" s="1"/>
  <c r="Y25" i="1"/>
  <c r="N25" i="1" s="1"/>
  <c r="Y26" i="1"/>
  <c r="N26" i="1" s="1"/>
  <c r="X24" i="1"/>
  <c r="X25" i="1"/>
  <c r="X26" i="1"/>
  <c r="Q26" i="1"/>
  <c r="Q25" i="1"/>
  <c r="R25" i="1" s="1"/>
  <c r="S25" i="1" s="1"/>
  <c r="Q24" i="1"/>
  <c r="R24" i="1" s="1"/>
  <c r="S24" i="1" s="1"/>
  <c r="AC16" i="1"/>
  <c r="P16" i="1" s="1"/>
  <c r="AA16" i="1"/>
  <c r="O16" i="1" s="1"/>
  <c r="Y16" i="1"/>
  <c r="N16" i="1" s="1"/>
  <c r="Q16" i="1" s="1"/>
  <c r="R16" i="1" s="1"/>
  <c r="S16" i="1" s="1"/>
  <c r="X16" i="1"/>
  <c r="Y11" i="1"/>
  <c r="Q11" i="1"/>
  <c r="Q7" i="1"/>
  <c r="R26" i="1" l="1"/>
  <c r="S26" i="1" s="1"/>
  <c r="Q58" i="1"/>
  <c r="R46" i="1"/>
  <c r="S62" i="1"/>
  <c r="S39" i="1" l="1"/>
  <c r="R58" i="1"/>
  <c r="S46" i="1"/>
  <c r="AC23" i="1"/>
  <c r="P23" i="1" s="1"/>
  <c r="AA23" i="1"/>
  <c r="O23" i="1" s="1"/>
  <c r="Y23" i="1"/>
  <c r="N23" i="1" s="1"/>
  <c r="Q23" i="1" s="1"/>
  <c r="X23" i="1"/>
  <c r="S58" i="1" l="1"/>
  <c r="R23" i="1"/>
  <c r="S23" i="1" s="1"/>
  <c r="AC15" i="1"/>
  <c r="P15" i="1" s="1"/>
  <c r="AA15" i="1"/>
  <c r="O15" i="1" s="1"/>
  <c r="Y15" i="1"/>
  <c r="N15" i="1" s="1"/>
  <c r="X15" i="1"/>
  <c r="Q15" i="1" l="1"/>
  <c r="R15" i="1" s="1"/>
  <c r="S15" i="1" s="1"/>
  <c r="Y20" i="1"/>
  <c r="Z20" i="1" s="1"/>
  <c r="X20" i="1"/>
  <c r="Y19" i="1"/>
  <c r="X19" i="1"/>
  <c r="Y18" i="1"/>
  <c r="Z18" i="1" s="1"/>
  <c r="X18" i="1"/>
  <c r="Z19" i="1" l="1"/>
  <c r="AA19" i="1" s="1"/>
  <c r="Q19" i="1"/>
  <c r="AA20" i="1"/>
  <c r="Q20" i="1"/>
  <c r="R20" i="1" s="1"/>
  <c r="AA18" i="1"/>
  <c r="Q18" i="1"/>
  <c r="R19" i="1" l="1"/>
  <c r="R18" i="1"/>
  <c r="AB19" i="1"/>
  <c r="AC19" i="1" s="1"/>
  <c r="AB20" i="1"/>
  <c r="AB18" i="1"/>
  <c r="AC12" i="1"/>
  <c r="P12" i="1" s="1"/>
  <c r="AA12" i="1"/>
  <c r="O12" i="1" s="1"/>
  <c r="Y12" i="1"/>
  <c r="N12" i="1" s="1"/>
  <c r="Q12" i="1" s="1"/>
  <c r="X12" i="1"/>
  <c r="S19" i="1" l="1"/>
  <c r="AC20" i="1"/>
  <c r="S20" i="1" s="1"/>
  <c r="AD19" i="1"/>
  <c r="AC18" i="1"/>
  <c r="R12" i="1"/>
  <c r="S12" i="1" s="1"/>
  <c r="AD20" i="1" l="1"/>
  <c r="AD18" i="1"/>
  <c r="AC10" i="1" l="1"/>
  <c r="P10" i="1" s="1"/>
  <c r="AA10" i="1"/>
  <c r="O10" i="1" s="1"/>
  <c r="Y10" i="1"/>
  <c r="N10" i="1" s="1"/>
  <c r="Q10" i="1" s="1"/>
  <c r="X10" i="1"/>
  <c r="X5" i="1"/>
  <c r="AC9" i="1"/>
  <c r="P9" i="1" s="1"/>
  <c r="AC11" i="1"/>
  <c r="AA9" i="1"/>
  <c r="O9" i="1" s="1"/>
  <c r="AA11" i="1"/>
  <c r="Y8" i="1"/>
  <c r="N8" i="1" s="1"/>
  <c r="Q8" i="1" s="1"/>
  <c r="Y9" i="1"/>
  <c r="N9" i="1" s="1"/>
  <c r="P5" i="1"/>
  <c r="P31" i="1" s="1"/>
  <c r="P37" i="1" s="1"/>
  <c r="P59" i="1" s="1"/>
  <c r="O5" i="1"/>
  <c r="O31" i="1" l="1"/>
  <c r="O37" i="1" s="1"/>
  <c r="O59" i="1" s="1"/>
  <c r="R5" i="1"/>
  <c r="N31" i="1"/>
  <c r="N37" i="1" s="1"/>
  <c r="N59" i="1" s="1"/>
  <c r="R10" i="1" l="1"/>
  <c r="S10" i="1" s="1"/>
  <c r="X11" i="1" l="1"/>
  <c r="X9" i="1"/>
  <c r="X8" i="1"/>
  <c r="X7" i="1"/>
  <c r="S5" i="1" l="1"/>
  <c r="R8" i="1"/>
  <c r="S8" i="1" s="1"/>
  <c r="F31" i="1"/>
  <c r="F37" i="1" s="1"/>
  <c r="F59" i="1" s="1"/>
  <c r="R11" i="1"/>
  <c r="S11" i="1" s="1"/>
  <c r="Q9" i="1" l="1"/>
  <c r="Q31" i="1" s="1"/>
  <c r="Q37" i="1" s="1"/>
  <c r="Q59" i="1" s="1"/>
  <c r="Q60" i="1" l="1"/>
  <c r="R9" i="1"/>
  <c r="S9" i="1" s="1"/>
  <c r="R7" i="1"/>
  <c r="R31" i="1" l="1"/>
  <c r="R37" i="1" s="1"/>
  <c r="R59" i="1" s="1"/>
  <c r="S7" i="1"/>
  <c r="S31" i="1" s="1"/>
  <c r="S37" i="1" s="1"/>
  <c r="S59" i="1" s="1"/>
  <c r="R60" i="1" l="1"/>
  <c r="Q61" i="1"/>
  <c r="Q63" i="1" s="1"/>
  <c r="S60" i="1"/>
  <c r="R61" i="1" l="1"/>
  <c r="R63" i="1" s="1"/>
  <c r="S61" i="1" l="1"/>
  <c r="S63" i="1" s="1"/>
</calcChain>
</file>

<file path=xl/sharedStrings.xml><?xml version="1.0" encoding="utf-8"?>
<sst xmlns="http://schemas.openxmlformats.org/spreadsheetml/2006/main" count="330" uniqueCount="109">
  <si>
    <t xml:space="preserve">จำนวนที่มีอยู่ปัจจุบัน
 </t>
  </si>
  <si>
    <t>ภาระค่าใช้จ่าย</t>
  </si>
  <si>
    <t>หมายเหตุ</t>
  </si>
  <si>
    <t>ลำดับ</t>
  </si>
  <si>
    <t>ชื่อสายงาน</t>
  </si>
  <si>
    <t>ระดับ</t>
  </si>
  <si>
    <t>จำนวน</t>
  </si>
  <si>
    <t>ที่</t>
  </si>
  <si>
    <t>ตำแหน่ง</t>
  </si>
  <si>
    <t>ทั้งหมด</t>
  </si>
  <si>
    <t>(คน)</t>
  </si>
  <si>
    <t xml:space="preserve">จำนวน </t>
  </si>
  <si>
    <t>เงินเดือน</t>
  </si>
  <si>
    <t>(1)</t>
  </si>
  <si>
    <t>อัตรากำลังคน</t>
  </si>
  <si>
    <t>เพิ่ม/ลด</t>
  </si>
  <si>
    <t>ที่เพิ่มขึ้น (2)</t>
  </si>
  <si>
    <t>ค่าใช้จ่ายรวม (3)</t>
  </si>
  <si>
    <t>เจ้าพนักงานธุรการ</t>
  </si>
  <si>
    <t>เจ้าพนักงานป้องกันและบรรเทาสาธารณภัย</t>
  </si>
  <si>
    <t>เงินเพิ่ม</t>
  </si>
  <si>
    <t>นักวิชาการเงินและบัญชี</t>
  </si>
  <si>
    <t>เจ้าพนักงานจัดเก็บรายได้</t>
  </si>
  <si>
    <t>นายช่างโยธา</t>
  </si>
  <si>
    <t>ผอ.กองคลัง (นักบริหารงานคลัง)</t>
  </si>
  <si>
    <t>นักวิชาการศึกษา</t>
  </si>
  <si>
    <t>พนักงานขับรถยนต์</t>
  </si>
  <si>
    <t>ป.ตรี</t>
  </si>
  <si>
    <t>กองคลัง</t>
  </si>
  <si>
    <t>กองช่าง</t>
  </si>
  <si>
    <t xml:space="preserve"> -</t>
  </si>
  <si>
    <t xml:space="preserve"> - </t>
  </si>
  <si>
    <t>ผู้ช่วยเจ้าพนักงานธุรการ</t>
  </si>
  <si>
    <t>ใช้ในช่วงระยะ 3 ปี ข้างหน้า</t>
  </si>
  <si>
    <t>อัตราตำแหน่งที่คาดว่าจะต้อง</t>
  </si>
  <si>
    <t>รวม/ยอดยกไป</t>
  </si>
  <si>
    <t>รวมเป็นค่าใช้จ่ายบุคคลทั้งสิ้น</t>
  </si>
  <si>
    <t>ครู</t>
  </si>
  <si>
    <t>ว่าง</t>
  </si>
  <si>
    <t>กลาง</t>
  </si>
  <si>
    <t>ต้น</t>
  </si>
  <si>
    <t>นักทรัพยากรบุคคล</t>
  </si>
  <si>
    <t>นักวิเคราะห์นโยบายและแผน</t>
  </si>
  <si>
    <t>การคำนวณค่าใช้จ่ายที่เพิ่มขึ้น (2)</t>
  </si>
  <si>
    <t>รวม/ปี (1)</t>
  </si>
  <si>
    <t>อัตราเงินเดือน</t>
  </si>
  <si>
    <t>บัญชี 5</t>
  </si>
  <si>
    <t>ต่อเดือน</t>
  </si>
  <si>
    <t>ประจำตำแหน่ง</t>
  </si>
  <si>
    <t>เงิน</t>
  </si>
  <si>
    <t>ผู้ช่วยเจ้าพนักงานการเงินและบัญชี</t>
  </si>
  <si>
    <t>ผู้ช่วยเจ้าพนักงานพัฒนาชุมชน</t>
  </si>
  <si>
    <t>หมายเหตุ :</t>
  </si>
  <si>
    <t>งบประมาณรายจ่ายประจำปี (รวมเงินอุดหนุน)</t>
  </si>
  <si>
    <t>คิดร้อยละ 40 ของงบประมาณรายจ่ายประจำปี (รวมเงินอุดหนุน (6)*100/(7)</t>
  </si>
  <si>
    <t>กรณีฐานการคำนวณงบประมาณรวมเงินอุดหนุน</t>
  </si>
  <si>
    <t>ประมาณการประโยชน์ตอบแทนอื่น 15%</t>
  </si>
  <si>
    <t>อุดหนุน</t>
  </si>
  <si>
    <t>1/1.5 ขั้น</t>
  </si>
  <si>
    <t>ปลัด อบต. (นักบริหารงานท้องถิ่น)</t>
  </si>
  <si>
    <t>สำนักปลัด อบต.</t>
  </si>
  <si>
    <t>เงินประจำตำแหน่ง (2)</t>
  </si>
  <si>
    <t>-</t>
  </si>
  <si>
    <t>หัวหน้าสำนักปลัด (นักบริหารงานทั่วไป)</t>
  </si>
  <si>
    <t>ชก.</t>
  </si>
  <si>
    <t>นักพัฒนาชุมชน</t>
  </si>
  <si>
    <t>พนักงานจ้างตามภารกิจ (ประเภทผู้มีคุณวุฒิ)</t>
  </si>
  <si>
    <t>พนักงานจ้างทั่วไป</t>
  </si>
  <si>
    <t>นักการภารโรง</t>
  </si>
  <si>
    <t>เจ้าพนักงานพัสดุ</t>
  </si>
  <si>
    <t>ชง.</t>
  </si>
  <si>
    <t>ปวช.</t>
  </si>
  <si>
    <t>ผอ.กองช่าง ( นักบริหารงานช่าง)</t>
  </si>
  <si>
    <t>ผู้ช่วยนายช่างโยธา</t>
  </si>
  <si>
    <t>ปวส.</t>
  </si>
  <si>
    <t>กองการศึกษา ศาสนาและวัฒนธรรม</t>
  </si>
  <si>
    <t>ผอ.กองการศึกษา ศาสนาและวัฒนธรรม</t>
  </si>
  <si>
    <t>(นักบริหารการศึกษา)</t>
  </si>
  <si>
    <t>ศูนย์พัฒนาเด็กเล็ก อบต.ขวาวใหญ่</t>
  </si>
  <si>
    <t>ผู้ดูแลเด็ก (ทั่วไป)</t>
  </si>
  <si>
    <t xml:space="preserve">งบประมาณรายจ่ายประจำปีงบประมาณ  พ.ศ. 2564  37,335,000 บาท ประมาณการเพิ่มขึ้นร้อยละ 5  ของงบประมาณรายจ่ายประจำปี 2563 </t>
  </si>
  <si>
    <t>ปง./ชง.</t>
  </si>
  <si>
    <t>คนงานทั่วไป (งานป้องกัน ฯ)</t>
  </si>
  <si>
    <t>หัวหน้าศูนย์พัฒนาเด็กเล็ก อบต.ขวาวใหญ่</t>
  </si>
  <si>
    <t>+1</t>
  </si>
  <si>
    <t>กำหนดขึ้นใหม่ รอการอุดหนุนจาก สถ.</t>
  </si>
  <si>
    <t>หน่วยตรวจสอบภายใน</t>
  </si>
  <si>
    <t>นักวิชาการตรวจสอบภายใน</t>
  </si>
  <si>
    <t>+2</t>
  </si>
  <si>
    <t>ปก./ชก.</t>
  </si>
  <si>
    <t>ขอกำหนดเพิ่ม 1 อัตรา</t>
  </si>
  <si>
    <t>เจ้าพนักงานสาธารณสุข</t>
  </si>
  <si>
    <t>ขอกำหนดเพิ่ม</t>
  </si>
  <si>
    <t>คนงานทั่วไป (งานนโยบายและแผน)</t>
  </si>
  <si>
    <t>คนงานทั่วไป (งานทะเบียนทรัพย์สินและพัสดุ)</t>
  </si>
  <si>
    <t>รวม/ยอดยกมา</t>
  </si>
  <si>
    <t>คนงานทั่วไป (งานประสานสาธารณูปโภค)</t>
  </si>
  <si>
    <t xml:space="preserve">รวมเฉพาะหน้า </t>
  </si>
  <si>
    <t>+4</t>
  </si>
  <si>
    <t>+6</t>
  </si>
  <si>
    <t xml:space="preserve">งบประมาณรายจ่ายประจำปีงบประมาณ  พ.ศ. 2565  37,000,000 บาท ประมาณการเพิ่มขึ้นร้อยละ 5  ของงบประมาณรายจ่ายประจำปี 2564 </t>
  </si>
  <si>
    <t xml:space="preserve">งบประมาณรายจ่ายประจำปีงบประมาณ  พ.ศ. 2566  38,850,000 บาท ประมาณการเพิ่มขึ้นร้อยละ 5  ของงบประมาณรายจ่ายประจำปี 2565 </t>
  </si>
  <si>
    <t xml:space="preserve">รวมหน้า1+2 </t>
  </si>
  <si>
    <t>32</t>
  </si>
  <si>
    <t xml:space="preserve"> หน้า 23</t>
  </si>
  <si>
    <t>หน้า 24</t>
  </si>
  <si>
    <t>หน้า 25</t>
  </si>
  <si>
    <t xml:space="preserve">9. บัญชีคำนวณภาระค่าใช้จ่ายเกี่ยวกับเงินเดือนและประโยชน์ตอบแทนอื่น                                                                   </t>
  </si>
  <si>
    <t>คนงานทั่วไป (งานธุรการ)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</si>
</sst>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name val="TH SarabunIT๙"/>
      <family val="2"/>
    </font>
    <font>
      <sz val="12"/>
      <name val="TH SarabunIT๙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u/>
      <sz val="12"/>
      <name val="TH SarabunIT๙"/>
      <family val="2"/>
    </font>
    <font>
      <b/>
      <sz val="11"/>
      <name val="TH SarabunIT๙"/>
      <family val="2"/>
    </font>
    <font>
      <sz val="16"/>
      <color theme="1"/>
      <name val="TH SarabunIT๙"/>
      <family val="2"/>
    </font>
    <font>
      <sz val="12"/>
      <name val="Angsana New"/>
      <family val="1"/>
    </font>
    <font>
      <sz val="12"/>
      <color theme="1"/>
      <name val="Angsana New"/>
      <family val="1"/>
    </font>
    <font>
      <sz val="12"/>
      <color rgb="FFFF0000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4"/>
      <color theme="1"/>
      <name val="Angsana New"/>
      <family val="1"/>
    </font>
    <font>
      <sz val="12"/>
      <color rgb="FFFFC000"/>
      <name val="Angsana New"/>
      <family val="1"/>
    </font>
    <font>
      <b/>
      <sz val="12"/>
      <color rgb="FFFF0000"/>
      <name val="Angsana New"/>
      <family val="1"/>
    </font>
    <font>
      <sz val="10"/>
      <color theme="1"/>
      <name val="TH SarabunIT๙"/>
      <family val="2"/>
    </font>
    <font>
      <sz val="11"/>
      <color theme="1"/>
      <name val="TH SarabunIT๙"/>
      <family val="2"/>
    </font>
    <font>
      <sz val="11"/>
      <name val="TH SarabunIT๙"/>
      <family val="2"/>
    </font>
    <font>
      <b/>
      <sz val="16"/>
      <color rgb="FFC00000"/>
      <name val="Angsana New"/>
      <family val="1"/>
    </font>
    <font>
      <b/>
      <sz val="10"/>
      <name val="TH SarabunIT๙"/>
      <family val="2"/>
    </font>
    <font>
      <b/>
      <sz val="11"/>
      <color theme="1"/>
      <name val="TH SarabunIT๙"/>
      <family val="2"/>
    </font>
    <font>
      <b/>
      <u/>
      <sz val="12"/>
      <color theme="1"/>
      <name val="TH SarabunIT๙"/>
      <family val="2"/>
    </font>
    <font>
      <b/>
      <sz val="9"/>
      <name val="TH SarabunIT๙"/>
      <family val="2"/>
    </font>
    <font>
      <b/>
      <sz val="10"/>
      <color theme="1"/>
      <name val="TH SarabunIT๙"/>
      <family val="2"/>
    </font>
    <font>
      <b/>
      <sz val="10"/>
      <color theme="1"/>
      <name val="Tahoma"/>
      <family val="2"/>
      <charset val="222"/>
      <scheme val="minor"/>
    </font>
    <font>
      <sz val="12"/>
      <color rgb="FFFF0000"/>
      <name val="TH SarabunIT๙"/>
      <family val="2"/>
    </font>
    <font>
      <b/>
      <sz val="15"/>
      <name val="TH SarabunIT๙"/>
      <family val="2"/>
    </font>
    <font>
      <b/>
      <sz val="14"/>
      <color theme="1"/>
      <name val="TH SarabunIT๙"/>
      <family val="2"/>
    </font>
    <font>
      <sz val="10"/>
      <name val="TH SarabunIT๙"/>
      <family val="2"/>
    </font>
    <font>
      <sz val="10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32" fillId="0" borderId="0" applyFont="0" applyFill="0" applyBorder="0" applyAlignment="0" applyProtection="0"/>
  </cellStyleXfs>
  <cellXfs count="304">
    <xf numFmtId="0" fontId="0" fillId="0" borderId="0" xfId="0"/>
    <xf numFmtId="0" fontId="2" fillId="0" borderId="2" xfId="1" applyFont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" fontId="4" fillId="0" borderId="15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49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17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15" xfId="0" applyFont="1" applyBorder="1"/>
    <xf numFmtId="3" fontId="10" fillId="0" borderId="15" xfId="0" applyNumberFormat="1" applyFont="1" applyBorder="1"/>
    <xf numFmtId="3" fontId="11" fillId="0" borderId="15" xfId="0" applyNumberFormat="1" applyFont="1" applyBorder="1"/>
    <xf numFmtId="3" fontId="13" fillId="0" borderId="15" xfId="0" applyNumberFormat="1" applyFont="1" applyBorder="1"/>
    <xf numFmtId="0" fontId="2" fillId="0" borderId="1" xfId="1" applyFont="1" applyBorder="1" applyAlignment="1"/>
    <xf numFmtId="0" fontId="7" fillId="0" borderId="2" xfId="1" applyFont="1" applyBorder="1" applyAlignment="1">
      <alignment horizontal="center"/>
    </xf>
    <xf numFmtId="0" fontId="4" fillId="0" borderId="20" xfId="0" applyFont="1" applyBorder="1"/>
    <xf numFmtId="3" fontId="4" fillId="0" borderId="0" xfId="0" applyNumberFormat="1" applyFont="1" applyFill="1" applyAlignment="1">
      <alignment horizontal="right"/>
    </xf>
    <xf numFmtId="0" fontId="7" fillId="0" borderId="1" xfId="1" applyFont="1" applyBorder="1" applyAlignment="1">
      <alignment horizontal="center"/>
    </xf>
    <xf numFmtId="3" fontId="10" fillId="0" borderId="15" xfId="0" applyNumberFormat="1" applyFont="1" applyBorder="1" applyAlignment="1">
      <alignment horizontal="right"/>
    </xf>
    <xf numFmtId="3" fontId="2" fillId="0" borderId="12" xfId="1" applyNumberFormat="1" applyFont="1" applyFill="1" applyBorder="1" applyAlignment="1">
      <alignment horizontal="center"/>
    </xf>
    <xf numFmtId="3" fontId="3" fillId="0" borderId="15" xfId="1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10" fillId="0" borderId="15" xfId="0" applyNumberFormat="1" applyFont="1" applyFill="1" applyBorder="1"/>
    <xf numFmtId="3" fontId="11" fillId="0" borderId="15" xfId="0" applyNumberFormat="1" applyFont="1" applyFill="1" applyBorder="1"/>
    <xf numFmtId="0" fontId="10" fillId="0" borderId="15" xfId="0" applyFont="1" applyFill="1" applyBorder="1"/>
    <xf numFmtId="3" fontId="10" fillId="0" borderId="16" xfId="0" applyNumberFormat="1" applyFont="1" applyBorder="1"/>
    <xf numFmtId="3" fontId="11" fillId="0" borderId="16" xfId="0" applyNumberFormat="1" applyFont="1" applyBorder="1"/>
    <xf numFmtId="3" fontId="12" fillId="0" borderId="1" xfId="1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12" fillId="0" borderId="26" xfId="1" applyNumberFormat="1" applyFont="1" applyBorder="1" applyAlignment="1">
      <alignment horizontal="center"/>
    </xf>
    <xf numFmtId="3" fontId="10" fillId="0" borderId="26" xfId="0" applyNumberFormat="1" applyFont="1" applyBorder="1"/>
    <xf numFmtId="3" fontId="13" fillId="0" borderId="26" xfId="0" applyNumberFormat="1" applyFont="1" applyBorder="1" applyAlignment="1">
      <alignment horizontal="center"/>
    </xf>
    <xf numFmtId="0" fontId="2" fillId="0" borderId="4" xfId="1" applyFont="1" applyBorder="1" applyAlignment="1"/>
    <xf numFmtId="3" fontId="9" fillId="0" borderId="4" xfId="1" applyNumberFormat="1" applyFont="1" applyBorder="1"/>
    <xf numFmtId="3" fontId="10" fillId="0" borderId="4" xfId="0" applyNumberFormat="1" applyFont="1" applyBorder="1"/>
    <xf numFmtId="3" fontId="11" fillId="0" borderId="4" xfId="0" applyNumberFormat="1" applyFont="1" applyBorder="1"/>
    <xf numFmtId="0" fontId="10" fillId="0" borderId="4" xfId="0" applyFont="1" applyBorder="1"/>
    <xf numFmtId="3" fontId="10" fillId="0" borderId="21" xfId="0" applyNumberFormat="1" applyFont="1" applyBorder="1"/>
    <xf numFmtId="3" fontId="10" fillId="0" borderId="19" xfId="0" applyNumberFormat="1" applyFont="1" applyFill="1" applyBorder="1"/>
    <xf numFmtId="3" fontId="15" fillId="0" borderId="15" xfId="0" applyNumberFormat="1" applyFont="1" applyBorder="1"/>
    <xf numFmtId="0" fontId="13" fillId="0" borderId="15" xfId="0" applyFont="1" applyBorder="1"/>
    <xf numFmtId="3" fontId="16" fillId="0" borderId="15" xfId="0" applyNumberFormat="1" applyFont="1" applyBorder="1"/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left"/>
    </xf>
    <xf numFmtId="0" fontId="5" fillId="0" borderId="14" xfId="1" applyFont="1" applyBorder="1" applyAlignment="1">
      <alignment horizontal="center"/>
    </xf>
    <xf numFmtId="3" fontId="4" fillId="0" borderId="15" xfId="1" applyNumberFormat="1" applyFont="1" applyFill="1" applyBorder="1" applyAlignment="1">
      <alignment horizontal="right"/>
    </xf>
    <xf numFmtId="3" fontId="10" fillId="0" borderId="19" xfId="1" applyNumberFormat="1" applyFont="1" applyBorder="1" applyAlignment="1">
      <alignment horizontal="right"/>
    </xf>
    <xf numFmtId="3" fontId="10" fillId="0" borderId="19" xfId="0" applyNumberFormat="1" applyFont="1" applyBorder="1"/>
    <xf numFmtId="3" fontId="2" fillId="0" borderId="4" xfId="1" applyNumberFormat="1" applyFont="1" applyFill="1" applyBorder="1" applyAlignment="1">
      <alignment horizontal="center"/>
    </xf>
    <xf numFmtId="3" fontId="2" fillId="0" borderId="13" xfId="1" applyNumberFormat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4" fillId="0" borderId="15" xfId="0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9" fillId="0" borderId="15" xfId="1" applyFont="1" applyBorder="1" applyAlignment="1">
      <alignment horizontal="center"/>
    </xf>
    <xf numFmtId="0" fontId="19" fillId="0" borderId="15" xfId="1" applyFont="1" applyFill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4" fillId="0" borderId="15" xfId="0" applyFont="1" applyFill="1" applyBorder="1" applyAlignment="1">
      <alignment horizontal="left"/>
    </xf>
    <xf numFmtId="3" fontId="10" fillId="0" borderId="22" xfId="0" applyNumberFormat="1" applyFont="1" applyFill="1" applyBorder="1"/>
    <xf numFmtId="0" fontId="4" fillId="0" borderId="15" xfId="0" applyFont="1" applyFill="1" applyBorder="1"/>
    <xf numFmtId="3" fontId="2" fillId="0" borderId="1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3" fontId="13" fillId="0" borderId="22" xfId="0" applyNumberFormat="1" applyFont="1" applyBorder="1"/>
    <xf numFmtId="0" fontId="5" fillId="0" borderId="0" xfId="0" applyFont="1" applyBorder="1" applyAlignment="1">
      <alignment horizontal="left"/>
    </xf>
    <xf numFmtId="49" fontId="22" fillId="0" borderId="18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3" fillId="0" borderId="15" xfId="0" applyFont="1" applyFill="1" applyBorder="1" applyAlignment="1">
      <alignment vertical="center"/>
    </xf>
    <xf numFmtId="0" fontId="6" fillId="0" borderId="15" xfId="1" applyFont="1" applyBorder="1" applyAlignment="1">
      <alignment horizontal="center"/>
    </xf>
    <xf numFmtId="3" fontId="11" fillId="0" borderId="4" xfId="0" applyNumberFormat="1" applyFont="1" applyFill="1" applyBorder="1"/>
    <xf numFmtId="3" fontId="9" fillId="0" borderId="26" xfId="0" applyNumberFormat="1" applyFont="1" applyFill="1" applyBorder="1" applyAlignment="1">
      <alignment horizontal="center"/>
    </xf>
    <xf numFmtId="3" fontId="10" fillId="0" borderId="24" xfId="1" applyNumberFormat="1" applyFont="1" applyFill="1" applyBorder="1" applyAlignment="1">
      <alignment horizontal="right"/>
    </xf>
    <xf numFmtId="3" fontId="11" fillId="0" borderId="16" xfId="0" applyNumberFormat="1" applyFont="1" applyFill="1" applyBorder="1"/>
    <xf numFmtId="3" fontId="13" fillId="0" borderId="1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1" fillId="0" borderId="5" xfId="1" applyFont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0" fontId="19" fillId="2" borderId="15" xfId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right"/>
    </xf>
    <xf numFmtId="0" fontId="3" fillId="2" borderId="15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right"/>
    </xf>
    <xf numFmtId="0" fontId="4" fillId="2" borderId="15" xfId="0" applyFont="1" applyFill="1" applyBorder="1"/>
    <xf numFmtId="3" fontId="10" fillId="2" borderId="15" xfId="0" applyNumberFormat="1" applyFont="1" applyFill="1" applyBorder="1"/>
    <xf numFmtId="3" fontId="10" fillId="2" borderId="24" xfId="1" applyNumberFormat="1" applyFont="1" applyFill="1" applyBorder="1" applyAlignment="1">
      <alignment horizontal="right"/>
    </xf>
    <xf numFmtId="3" fontId="10" fillId="2" borderId="19" xfId="0" applyNumberFormat="1" applyFont="1" applyFill="1" applyBorder="1"/>
    <xf numFmtId="0" fontId="4" fillId="2" borderId="0" xfId="0" applyFont="1" applyFill="1"/>
    <xf numFmtId="0" fontId="25" fillId="0" borderId="15" xfId="0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21" fillId="0" borderId="18" xfId="1" applyFont="1" applyBorder="1" applyAlignment="1">
      <alignment horizontal="left"/>
    </xf>
    <xf numFmtId="3" fontId="10" fillId="0" borderId="29" xfId="0" applyNumberFormat="1" applyFont="1" applyBorder="1"/>
    <xf numFmtId="3" fontId="10" fillId="0" borderId="18" xfId="0" applyNumberFormat="1" applyFont="1" applyBorder="1"/>
    <xf numFmtId="3" fontId="10" fillId="0" borderId="29" xfId="0" applyNumberFormat="1" applyFont="1" applyFill="1" applyBorder="1"/>
    <xf numFmtId="3" fontId="10" fillId="0" borderId="2" xfId="0" applyNumberFormat="1" applyFont="1" applyBorder="1"/>
    <xf numFmtId="0" fontId="19" fillId="0" borderId="16" xfId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18" xfId="1" applyFont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27" fillId="0" borderId="20" xfId="0" applyFont="1" applyBorder="1"/>
    <xf numFmtId="0" fontId="11" fillId="0" borderId="15" xfId="0" applyFont="1" applyBorder="1"/>
    <xf numFmtId="0" fontId="27" fillId="0" borderId="0" xfId="0" applyFont="1"/>
    <xf numFmtId="0" fontId="21" fillId="0" borderId="17" xfId="1" applyFont="1" applyBorder="1" applyAlignment="1">
      <alignment horizontal="center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/>
    <xf numFmtId="0" fontId="21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26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10" fillId="2" borderId="22" xfId="0" applyNumberFormat="1" applyFont="1" applyFill="1" applyBorder="1"/>
    <xf numFmtId="3" fontId="14" fillId="2" borderId="15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20" fillId="2" borderId="22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3" fontId="10" fillId="2" borderId="2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horizontal="left"/>
    </xf>
    <xf numFmtId="3" fontId="10" fillId="2" borderId="15" xfId="0" applyNumberFormat="1" applyFont="1" applyFill="1" applyBorder="1" applyAlignment="1">
      <alignment horizontal="right"/>
    </xf>
    <xf numFmtId="3" fontId="11" fillId="2" borderId="15" xfId="0" applyNumberFormat="1" applyFont="1" applyFill="1" applyBorder="1"/>
    <xf numFmtId="0" fontId="10" fillId="2" borderId="15" xfId="0" applyFont="1" applyFill="1" applyBorder="1"/>
    <xf numFmtId="3" fontId="4" fillId="0" borderId="15" xfId="0" applyNumberFormat="1" applyFont="1" applyFill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17" fillId="0" borderId="18" xfId="0" applyFont="1" applyBorder="1"/>
    <xf numFmtId="3" fontId="5" fillId="0" borderId="32" xfId="0" applyNumberFormat="1" applyFont="1" applyBorder="1" applyAlignment="1">
      <alignment horizontal="center"/>
    </xf>
    <xf numFmtId="0" fontId="4" fillId="0" borderId="32" xfId="0" applyFont="1" applyBorder="1"/>
    <xf numFmtId="0" fontId="4" fillId="0" borderId="17" xfId="0" applyFont="1" applyBorder="1"/>
    <xf numFmtId="0" fontId="2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" fontId="4" fillId="0" borderId="19" xfId="0" applyNumberFormat="1" applyFont="1" applyFill="1" applyBorder="1" applyAlignment="1">
      <alignment horizontal="right"/>
    </xf>
    <xf numFmtId="0" fontId="2" fillId="0" borderId="19" xfId="1" applyFont="1" applyBorder="1" applyAlignment="1">
      <alignment horizontal="center"/>
    </xf>
    <xf numFmtId="3" fontId="4" fillId="0" borderId="19" xfId="0" applyNumberFormat="1" applyFont="1" applyBorder="1" applyAlignment="1">
      <alignment horizontal="right"/>
    </xf>
    <xf numFmtId="3" fontId="4" fillId="0" borderId="19" xfId="1" applyNumberFormat="1" applyFont="1" applyFill="1" applyBorder="1" applyAlignment="1">
      <alignment horizontal="right"/>
    </xf>
    <xf numFmtId="0" fontId="4" fillId="0" borderId="19" xfId="0" applyFont="1" applyBorder="1"/>
    <xf numFmtId="3" fontId="22" fillId="2" borderId="20" xfId="0" applyNumberFormat="1" applyFont="1" applyFill="1" applyBorder="1" applyAlignment="1">
      <alignment horizontal="right"/>
    </xf>
    <xf numFmtId="3" fontId="22" fillId="0" borderId="11" xfId="0" applyNumberFormat="1" applyFont="1" applyFill="1" applyBorder="1" applyAlignment="1">
      <alignment horizontal="right"/>
    </xf>
    <xf numFmtId="3" fontId="22" fillId="0" borderId="11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right"/>
    </xf>
    <xf numFmtId="4" fontId="22" fillId="0" borderId="20" xfId="0" applyNumberFormat="1" applyFont="1" applyBorder="1"/>
    <xf numFmtId="0" fontId="5" fillId="0" borderId="0" xfId="0" applyFont="1" applyBorder="1" applyAlignment="1">
      <alignment horizontal="left"/>
    </xf>
    <xf numFmtId="0" fontId="19" fillId="3" borderId="15" xfId="1" applyFont="1" applyFill="1" applyBorder="1" applyAlignment="1">
      <alignment horizontal="center"/>
    </xf>
    <xf numFmtId="0" fontId="3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right"/>
    </xf>
    <xf numFmtId="0" fontId="2" fillId="3" borderId="15" xfId="1" applyFont="1" applyFill="1" applyBorder="1" applyAlignment="1">
      <alignment horizontal="center"/>
    </xf>
    <xf numFmtId="3" fontId="4" fillId="3" borderId="15" xfId="1" applyNumberFormat="1" applyFont="1" applyFill="1" applyBorder="1" applyAlignment="1">
      <alignment horizontal="right"/>
    </xf>
    <xf numFmtId="49" fontId="2" fillId="3" borderId="15" xfId="1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3" fillId="3" borderId="15" xfId="1" applyFont="1" applyFill="1" applyBorder="1" applyAlignment="1">
      <alignment horizontal="center"/>
    </xf>
    <xf numFmtId="0" fontId="17" fillId="3" borderId="15" xfId="0" applyFont="1" applyFill="1" applyBorder="1"/>
    <xf numFmtId="0" fontId="19" fillId="3" borderId="15" xfId="0" applyFont="1" applyFill="1" applyBorder="1" applyAlignment="1">
      <alignment vertical="center"/>
    </xf>
    <xf numFmtId="49" fontId="5" fillId="0" borderId="17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23" fillId="0" borderId="33" xfId="0" applyFont="1" applyBorder="1" applyAlignment="1">
      <alignment horizontal="center"/>
    </xf>
    <xf numFmtId="49" fontId="2" fillId="0" borderId="16" xfId="1" applyNumberFormat="1" applyFont="1" applyFill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9" fontId="2" fillId="0" borderId="26" xfId="1" applyNumberFormat="1" applyFont="1" applyFill="1" applyBorder="1" applyAlignment="1">
      <alignment horizontal="center"/>
    </xf>
    <xf numFmtId="49" fontId="2" fillId="0" borderId="26" xfId="1" applyNumberFormat="1" applyFont="1" applyBorder="1" applyAlignment="1">
      <alignment horizontal="center"/>
    </xf>
    <xf numFmtId="0" fontId="3" fillId="0" borderId="16" xfId="1" applyFont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right"/>
    </xf>
    <xf numFmtId="187" fontId="2" fillId="0" borderId="16" xfId="2" applyNumberFormat="1" applyFont="1" applyFill="1" applyBorder="1" applyAlignment="1">
      <alignment horizontal="center"/>
    </xf>
    <xf numFmtId="187" fontId="2" fillId="0" borderId="16" xfId="1" applyNumberFormat="1" applyFont="1" applyFill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3" fontId="10" fillId="0" borderId="8" xfId="0" applyNumberFormat="1" applyFont="1" applyBorder="1"/>
    <xf numFmtId="3" fontId="10" fillId="0" borderId="24" xfId="0" applyNumberFormat="1" applyFont="1" applyFill="1" applyBorder="1"/>
    <xf numFmtId="0" fontId="19" fillId="0" borderId="0" xfId="1" applyFont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right"/>
    </xf>
    <xf numFmtId="0" fontId="17" fillId="0" borderId="0" xfId="0" applyFont="1" applyFill="1" applyBorder="1"/>
    <xf numFmtId="3" fontId="10" fillId="0" borderId="0" xfId="0" applyNumberFormat="1" applyFont="1" applyFill="1" applyBorder="1"/>
    <xf numFmtId="0" fontId="4" fillId="0" borderId="0" xfId="0" applyFont="1" applyBorder="1"/>
    <xf numFmtId="0" fontId="19" fillId="3" borderId="2" xfId="1" applyFont="1" applyFill="1" applyBorder="1" applyAlignment="1">
      <alignment horizontal="center"/>
    </xf>
    <xf numFmtId="0" fontId="7" fillId="0" borderId="15" xfId="1" applyFont="1" applyBorder="1" applyAlignment="1">
      <alignment horizontal="center"/>
    </xf>
    <xf numFmtId="49" fontId="22" fillId="0" borderId="17" xfId="0" applyNumberFormat="1" applyFont="1" applyBorder="1" applyAlignment="1">
      <alignment horizontal="center"/>
    </xf>
    <xf numFmtId="0" fontId="19" fillId="0" borderId="26" xfId="1" applyFont="1" applyBorder="1" applyAlignment="1">
      <alignment horizontal="center"/>
    </xf>
    <xf numFmtId="3" fontId="21" fillId="0" borderId="12" xfId="1" applyNumberFormat="1" applyFont="1" applyBorder="1" applyAlignment="1">
      <alignment horizontal="center"/>
    </xf>
    <xf numFmtId="3" fontId="21" fillId="0" borderId="26" xfId="1" applyNumberFormat="1" applyFont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0" fontId="17" fillId="3" borderId="18" xfId="0" applyFont="1" applyFill="1" applyBorder="1"/>
    <xf numFmtId="0" fontId="3" fillId="2" borderId="22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18" fillId="0" borderId="0" xfId="0" applyFont="1" applyFill="1" applyBorder="1"/>
    <xf numFmtId="0" fontId="4" fillId="0" borderId="17" xfId="0" applyFont="1" applyFill="1" applyBorder="1"/>
    <xf numFmtId="3" fontId="10" fillId="3" borderId="15" xfId="0" applyNumberFormat="1" applyFont="1" applyFill="1" applyBorder="1"/>
    <xf numFmtId="0" fontId="5" fillId="2" borderId="15" xfId="1" applyFont="1" applyFill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15" xfId="1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left"/>
    </xf>
    <xf numFmtId="0" fontId="3" fillId="0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3" fontId="10" fillId="2" borderId="29" xfId="0" applyNumberFormat="1" applyFont="1" applyFill="1" applyBorder="1"/>
    <xf numFmtId="3" fontId="10" fillId="2" borderId="18" xfId="0" applyNumberFormat="1" applyFont="1" applyFill="1" applyBorder="1"/>
    <xf numFmtId="3" fontId="10" fillId="2" borderId="2" xfId="0" applyNumberFormat="1" applyFont="1" applyFill="1" applyBorder="1"/>
    <xf numFmtId="3" fontId="4" fillId="2" borderId="15" xfId="0" applyNumberFormat="1" applyFont="1" applyFill="1" applyBorder="1" applyAlignment="1">
      <alignment horizontal="center"/>
    </xf>
    <xf numFmtId="0" fontId="19" fillId="2" borderId="19" xfId="1" applyFont="1" applyFill="1" applyBorder="1" applyAlignment="1">
      <alignment horizontal="center"/>
    </xf>
    <xf numFmtId="0" fontId="19" fillId="2" borderId="18" xfId="1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3" fontId="5" fillId="0" borderId="5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0" fontId="28" fillId="0" borderId="4" xfId="1" applyFont="1" applyBorder="1" applyAlignment="1">
      <alignment horizontal="left"/>
    </xf>
    <xf numFmtId="3" fontId="5" fillId="0" borderId="6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24" fillId="0" borderId="5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24" fillId="0" borderId="7" xfId="1" applyFont="1" applyBorder="1" applyAlignment="1">
      <alignment horizontal="center"/>
    </xf>
    <xf numFmtId="0" fontId="24" fillId="0" borderId="6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0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3" fontId="14" fillId="0" borderId="10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0" fontId="30" fillId="0" borderId="30" xfId="1" applyFont="1" applyFill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9" fontId="21" fillId="0" borderId="1" xfId="1" applyNumberFormat="1" applyFont="1" applyFill="1" applyBorder="1" applyAlignment="1">
      <alignment horizontal="center" vertical="center" wrapText="1"/>
    </xf>
    <xf numFmtId="49" fontId="26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4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5" fillId="0" borderId="13" xfId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5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9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left"/>
    </xf>
  </cellXfs>
  <cellStyles count="3">
    <cellStyle name="เครื่องหมายจุลภาค" xfId="2" builtinId="3"/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FF9900"/>
      <color rgb="FF00FFCC"/>
      <color rgb="FF99CCFF"/>
      <color rgb="FF00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494031</xdr:colOff>
      <xdr:row>49</xdr:row>
      <xdr:rowOff>55563</xdr:rowOff>
    </xdr:from>
    <xdr:to>
      <xdr:col>19</xdr:col>
      <xdr:colOff>15875</xdr:colOff>
      <xdr:row>53</xdr:row>
      <xdr:rowOff>174625</xdr:rowOff>
    </xdr:to>
    <xdr:sp macro="" textlink="">
      <xdr:nvSpPr>
        <xdr:cNvPr id="3" name="วงเล็บปีกกาขวา 2"/>
        <xdr:cNvSpPr/>
      </xdr:nvSpPr>
      <xdr:spPr>
        <a:xfrm>
          <a:off x="9780906" y="9517063"/>
          <a:ext cx="133032" cy="105568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"/>
  <sheetViews>
    <sheetView tabSelected="1" view="pageBreakPreview" topLeftCell="A42" zoomScale="140" zoomScaleSheetLayoutView="140" workbookViewId="0">
      <pane xSplit="23655" topLeftCell="AJ1"/>
      <selection activeCell="C57" sqref="C57"/>
      <selection pane="topRight" activeCell="U174" sqref="U174"/>
    </sheetView>
  </sheetViews>
  <sheetFormatPr defaultColWidth="9" defaultRowHeight="18" x14ac:dyDescent="0.4"/>
  <cols>
    <col min="1" max="1" width="3.25" style="74" customWidth="1"/>
    <col min="2" max="2" width="22.125" style="4" customWidth="1"/>
    <col min="3" max="3" width="5.375" style="12" customWidth="1"/>
    <col min="4" max="4" width="4.75" style="12" customWidth="1"/>
    <col min="5" max="5" width="4.5" style="12" customWidth="1"/>
    <col min="6" max="6" width="8.875" style="25" customWidth="1"/>
    <col min="7" max="7" width="6.875" style="25" customWidth="1"/>
    <col min="8" max="8" width="4.375" style="2" customWidth="1"/>
    <col min="9" max="10" width="4.75" style="2" customWidth="1"/>
    <col min="11" max="11" width="4" style="2" customWidth="1"/>
    <col min="12" max="12" width="4.25" style="2" customWidth="1"/>
    <col min="13" max="13" width="4" style="2" customWidth="1"/>
    <col min="14" max="14" width="7.25" style="13" customWidth="1"/>
    <col min="15" max="15" width="7.375" style="25" customWidth="1"/>
    <col min="16" max="16" width="7.25" style="13" customWidth="1"/>
    <col min="17" max="17" width="8.5" style="25" customWidth="1"/>
    <col min="18" max="18" width="9.375" style="25" customWidth="1"/>
    <col min="19" max="19" width="8.625" style="25" customWidth="1"/>
    <col min="20" max="20" width="6.75" style="2" customWidth="1"/>
    <col min="21" max="21" width="9" style="19"/>
    <col min="22" max="22" width="9.875" style="19" customWidth="1"/>
    <col min="23" max="23" width="9" style="19"/>
    <col min="24" max="24" width="9.125" style="19" bestFit="1" customWidth="1"/>
    <col min="25" max="25" width="9" style="35"/>
    <col min="26" max="26" width="9.375" style="18" customWidth="1"/>
    <col min="27" max="27" width="9.375" style="19" customWidth="1"/>
    <col min="28" max="28" width="9" style="19"/>
    <col min="29" max="29" width="9" style="20"/>
    <col min="30" max="30" width="9" style="19"/>
    <col min="31" max="16384" width="9" style="2"/>
  </cols>
  <sheetData>
    <row r="1" spans="1:30" ht="20.25" customHeight="1" x14ac:dyDescent="0.4">
      <c r="A1" s="246" t="s">
        <v>107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46"/>
      <c r="V1" s="47"/>
      <c r="W1" s="48"/>
      <c r="X1" s="48"/>
      <c r="Y1" s="91"/>
      <c r="Z1" s="50"/>
      <c r="AA1" s="48"/>
      <c r="AB1" s="48"/>
      <c r="AC1" s="49"/>
      <c r="AD1" s="48"/>
    </row>
    <row r="2" spans="1:30" ht="20.25" customHeight="1" x14ac:dyDescent="0.45">
      <c r="A2" s="26" t="s">
        <v>3</v>
      </c>
      <c r="B2" s="3"/>
      <c r="C2" s="15" t="s">
        <v>5</v>
      </c>
      <c r="D2" s="127" t="s">
        <v>6</v>
      </c>
      <c r="E2" s="262" t="s">
        <v>0</v>
      </c>
      <c r="F2" s="263"/>
      <c r="G2" s="264"/>
      <c r="H2" s="253" t="s">
        <v>34</v>
      </c>
      <c r="I2" s="254"/>
      <c r="J2" s="255"/>
      <c r="K2" s="240" t="s">
        <v>14</v>
      </c>
      <c r="L2" s="241"/>
      <c r="M2" s="242"/>
      <c r="N2" s="243" t="s">
        <v>1</v>
      </c>
      <c r="O2" s="244"/>
      <c r="P2" s="245"/>
      <c r="Q2" s="250" t="s">
        <v>17</v>
      </c>
      <c r="R2" s="251"/>
      <c r="S2" s="252"/>
      <c r="T2" s="130"/>
      <c r="U2" s="39" t="s">
        <v>45</v>
      </c>
      <c r="V2" s="39" t="s">
        <v>49</v>
      </c>
      <c r="W2" s="40"/>
      <c r="X2" s="40"/>
      <c r="Y2" s="265" t="s">
        <v>43</v>
      </c>
      <c r="Z2" s="266"/>
      <c r="AA2" s="266"/>
      <c r="AB2" s="266"/>
      <c r="AC2" s="266"/>
      <c r="AD2" s="267"/>
    </row>
    <row r="3" spans="1:30" ht="21" customHeight="1" x14ac:dyDescent="0.4">
      <c r="A3" s="23" t="s">
        <v>7</v>
      </c>
      <c r="B3" s="1" t="s">
        <v>4</v>
      </c>
      <c r="C3" s="1" t="s">
        <v>8</v>
      </c>
      <c r="D3" s="128" t="s">
        <v>9</v>
      </c>
      <c r="E3" s="126" t="s">
        <v>11</v>
      </c>
      <c r="F3" s="80" t="s">
        <v>12</v>
      </c>
      <c r="G3" s="277" t="s">
        <v>61</v>
      </c>
      <c r="H3" s="256" t="s">
        <v>33</v>
      </c>
      <c r="I3" s="257"/>
      <c r="J3" s="258"/>
      <c r="K3" s="259" t="s">
        <v>15</v>
      </c>
      <c r="L3" s="260"/>
      <c r="M3" s="261"/>
      <c r="N3" s="247" t="s">
        <v>16</v>
      </c>
      <c r="O3" s="248"/>
      <c r="P3" s="249"/>
      <c r="Q3" s="28"/>
      <c r="R3" s="62"/>
      <c r="S3" s="63"/>
      <c r="T3" s="128" t="s">
        <v>2</v>
      </c>
      <c r="U3" s="41" t="s">
        <v>46</v>
      </c>
      <c r="V3" s="41" t="s">
        <v>48</v>
      </c>
      <c r="W3" s="42" t="s">
        <v>20</v>
      </c>
      <c r="X3" s="42" t="s">
        <v>44</v>
      </c>
      <c r="Y3" s="268">
        <v>2564</v>
      </c>
      <c r="Z3" s="269"/>
      <c r="AA3" s="268">
        <v>2565</v>
      </c>
      <c r="AB3" s="269"/>
      <c r="AC3" s="268">
        <v>2566</v>
      </c>
      <c r="AD3" s="269"/>
    </row>
    <row r="4" spans="1:30" x14ac:dyDescent="0.4">
      <c r="A4" s="23"/>
      <c r="B4" s="16"/>
      <c r="C4" s="1"/>
      <c r="D4" s="98"/>
      <c r="E4" s="23" t="s">
        <v>10</v>
      </c>
      <c r="F4" s="80" t="s">
        <v>13</v>
      </c>
      <c r="G4" s="278"/>
      <c r="H4" s="125">
        <v>2564</v>
      </c>
      <c r="I4" s="125">
        <v>2565</v>
      </c>
      <c r="J4" s="125">
        <v>2566</v>
      </c>
      <c r="K4" s="125">
        <v>2564</v>
      </c>
      <c r="L4" s="125">
        <v>2565</v>
      </c>
      <c r="M4" s="125">
        <v>2566</v>
      </c>
      <c r="N4" s="14">
        <v>2564</v>
      </c>
      <c r="O4" s="14">
        <v>2565</v>
      </c>
      <c r="P4" s="14">
        <v>2566</v>
      </c>
      <c r="Q4" s="14">
        <v>2564</v>
      </c>
      <c r="R4" s="14">
        <v>2565</v>
      </c>
      <c r="S4" s="64">
        <v>2566</v>
      </c>
      <c r="T4" s="131"/>
      <c r="U4" s="43" t="s">
        <v>47</v>
      </c>
      <c r="V4" s="43" t="s">
        <v>47</v>
      </c>
      <c r="W4" s="45" t="s">
        <v>47</v>
      </c>
      <c r="X4" s="44"/>
      <c r="Y4" s="92" t="s">
        <v>58</v>
      </c>
      <c r="Z4" s="65" t="s">
        <v>45</v>
      </c>
      <c r="AA4" s="92" t="s">
        <v>58</v>
      </c>
      <c r="AB4" s="65" t="s">
        <v>45</v>
      </c>
      <c r="AC4" s="92" t="s">
        <v>58</v>
      </c>
      <c r="AD4" s="65" t="s">
        <v>45</v>
      </c>
    </row>
    <row r="5" spans="1:30" x14ac:dyDescent="0.4">
      <c r="A5" s="70">
        <v>1</v>
      </c>
      <c r="B5" s="57" t="s">
        <v>59</v>
      </c>
      <c r="C5" s="56" t="s">
        <v>39</v>
      </c>
      <c r="D5" s="56">
        <v>1</v>
      </c>
      <c r="E5" s="56">
        <v>1</v>
      </c>
      <c r="F5" s="81">
        <f>U5*12</f>
        <v>503160</v>
      </c>
      <c r="G5" s="81">
        <v>168000</v>
      </c>
      <c r="H5" s="56">
        <v>1</v>
      </c>
      <c r="I5" s="56">
        <v>1</v>
      </c>
      <c r="J5" s="56">
        <v>1</v>
      </c>
      <c r="K5" s="58" t="s">
        <v>30</v>
      </c>
      <c r="L5" s="58" t="s">
        <v>31</v>
      </c>
      <c r="M5" s="58" t="s">
        <v>30</v>
      </c>
      <c r="N5" s="225">
        <v>0</v>
      </c>
      <c r="O5" s="30">
        <f>AA5*12</f>
        <v>19560</v>
      </c>
      <c r="P5" s="8">
        <f>AC5*12</f>
        <v>19560</v>
      </c>
      <c r="Q5" s="226">
        <v>0</v>
      </c>
      <c r="R5" s="59">
        <f>F5+G5+O5</f>
        <v>690720</v>
      </c>
      <c r="S5" s="59">
        <f>R5+P5</f>
        <v>710280</v>
      </c>
      <c r="T5" s="56"/>
      <c r="U5" s="82">
        <v>41930</v>
      </c>
      <c r="V5" s="60">
        <v>7000</v>
      </c>
      <c r="W5" s="61">
        <v>7000</v>
      </c>
      <c r="X5" s="19">
        <f>U5*12+V5*12+W5*12</f>
        <v>671160</v>
      </c>
      <c r="Y5" s="93">
        <v>1370</v>
      </c>
      <c r="Z5" s="61">
        <v>43300</v>
      </c>
      <c r="AA5" s="61">
        <v>1630</v>
      </c>
      <c r="AB5" s="61">
        <v>44930</v>
      </c>
      <c r="AC5" s="61">
        <v>1630</v>
      </c>
      <c r="AD5" s="61">
        <v>46560</v>
      </c>
    </row>
    <row r="6" spans="1:30" x14ac:dyDescent="0.4">
      <c r="A6" s="71"/>
      <c r="B6" s="90" t="s">
        <v>60</v>
      </c>
      <c r="C6" s="7"/>
      <c r="D6" s="7"/>
      <c r="E6" s="7"/>
      <c r="F6" s="30"/>
      <c r="G6" s="30"/>
      <c r="H6" s="9"/>
      <c r="I6" s="9"/>
      <c r="J6" s="9"/>
      <c r="K6" s="9"/>
      <c r="L6" s="9"/>
      <c r="M6" s="9"/>
      <c r="N6" s="8"/>
      <c r="O6" s="30"/>
      <c r="P6" s="8"/>
      <c r="Q6" s="59"/>
      <c r="R6" s="59"/>
      <c r="S6" s="59"/>
      <c r="T6" s="9"/>
      <c r="Y6" s="93"/>
      <c r="AA6" s="61"/>
      <c r="AC6" s="61"/>
    </row>
    <row r="7" spans="1:30" x14ac:dyDescent="0.4">
      <c r="A7" s="71">
        <v>2</v>
      </c>
      <c r="B7" s="99" t="s">
        <v>63</v>
      </c>
      <c r="C7" s="7" t="s">
        <v>40</v>
      </c>
      <c r="D7" s="7">
        <v>1</v>
      </c>
      <c r="E7" s="7">
        <v>1</v>
      </c>
      <c r="F7" s="30">
        <f>U7*12</f>
        <v>442320</v>
      </c>
      <c r="G7" s="30">
        <v>42000</v>
      </c>
      <c r="H7" s="5">
        <v>1</v>
      </c>
      <c r="I7" s="5">
        <v>1</v>
      </c>
      <c r="J7" s="5">
        <v>1</v>
      </c>
      <c r="K7" s="6" t="s">
        <v>30</v>
      </c>
      <c r="L7" s="6" t="s">
        <v>31</v>
      </c>
      <c r="M7" s="6" t="s">
        <v>30</v>
      </c>
      <c r="N7" s="8">
        <v>13200</v>
      </c>
      <c r="O7" s="30">
        <v>13440</v>
      </c>
      <c r="P7" s="8">
        <v>14160</v>
      </c>
      <c r="Q7" s="59">
        <f t="shared" ref="Q7:Q12" si="0">F7+G7+N7</f>
        <v>497520</v>
      </c>
      <c r="R7" s="59">
        <f t="shared" ref="R7:S15" si="1">Q7+O7</f>
        <v>510960</v>
      </c>
      <c r="S7" s="59">
        <f t="shared" si="1"/>
        <v>525120</v>
      </c>
      <c r="T7" s="9"/>
      <c r="U7" s="19">
        <v>36860</v>
      </c>
      <c r="V7" s="19">
        <v>3500</v>
      </c>
      <c r="W7" s="19">
        <v>0</v>
      </c>
      <c r="X7" s="19">
        <f t="shared" ref="X7:X16" si="2">U7*12+V7*12+W7*12</f>
        <v>484320</v>
      </c>
      <c r="Y7" s="93">
        <v>1100</v>
      </c>
      <c r="Z7" s="61">
        <v>37960</v>
      </c>
      <c r="AA7" s="61">
        <v>1120</v>
      </c>
      <c r="AB7" s="19">
        <v>39080</v>
      </c>
      <c r="AC7" s="61">
        <v>1180</v>
      </c>
      <c r="AD7" s="19">
        <v>40260</v>
      </c>
    </row>
    <row r="8" spans="1:30" s="110" customFormat="1" x14ac:dyDescent="0.4">
      <c r="A8" s="100">
        <v>3</v>
      </c>
      <c r="B8" s="143" t="s">
        <v>42</v>
      </c>
      <c r="C8" s="101" t="s">
        <v>64</v>
      </c>
      <c r="D8" s="101">
        <v>1</v>
      </c>
      <c r="E8" s="101">
        <v>1</v>
      </c>
      <c r="F8" s="102">
        <f>U8*12</f>
        <v>389400</v>
      </c>
      <c r="G8" s="102">
        <v>0</v>
      </c>
      <c r="H8" s="103">
        <v>1</v>
      </c>
      <c r="I8" s="103">
        <v>1</v>
      </c>
      <c r="J8" s="103">
        <v>1</v>
      </c>
      <c r="K8" s="104" t="s">
        <v>30</v>
      </c>
      <c r="L8" s="104" t="s">
        <v>31</v>
      </c>
      <c r="M8" s="104" t="s">
        <v>30</v>
      </c>
      <c r="N8" s="102">
        <f>Y8*12</f>
        <v>13320</v>
      </c>
      <c r="O8" s="102">
        <f>AA8*12</f>
        <v>13440</v>
      </c>
      <c r="P8" s="102">
        <f>AC8*12</f>
        <v>13080</v>
      </c>
      <c r="Q8" s="105">
        <f t="shared" si="0"/>
        <v>402720</v>
      </c>
      <c r="R8" s="105">
        <f t="shared" si="1"/>
        <v>416160</v>
      </c>
      <c r="S8" s="105">
        <f t="shared" si="1"/>
        <v>429240</v>
      </c>
      <c r="T8" s="106"/>
      <c r="U8" s="146">
        <v>32450</v>
      </c>
      <c r="V8" s="146">
        <v>0</v>
      </c>
      <c r="W8" s="107"/>
      <c r="X8" s="107">
        <f t="shared" si="2"/>
        <v>389400</v>
      </c>
      <c r="Y8" s="108">
        <f t="shared" ref="Y8:Y16" si="3">Z8-U8</f>
        <v>1110</v>
      </c>
      <c r="Z8" s="109">
        <v>33560</v>
      </c>
      <c r="AA8" s="109">
        <v>1120</v>
      </c>
      <c r="AB8" s="107">
        <v>34680</v>
      </c>
      <c r="AC8" s="109">
        <v>1090</v>
      </c>
      <c r="AD8" s="107">
        <v>35770</v>
      </c>
    </row>
    <row r="9" spans="1:30" s="110" customFormat="1" ht="16.5" customHeight="1" x14ac:dyDescent="0.4">
      <c r="A9" s="100">
        <v>4</v>
      </c>
      <c r="B9" s="143" t="s">
        <v>65</v>
      </c>
      <c r="C9" s="101" t="s">
        <v>64</v>
      </c>
      <c r="D9" s="101">
        <v>1</v>
      </c>
      <c r="E9" s="101">
        <v>1</v>
      </c>
      <c r="F9" s="102">
        <f>U9*12</f>
        <v>376080</v>
      </c>
      <c r="G9" s="102">
        <v>0</v>
      </c>
      <c r="H9" s="103">
        <v>1</v>
      </c>
      <c r="I9" s="103">
        <v>1</v>
      </c>
      <c r="J9" s="103">
        <v>1</v>
      </c>
      <c r="K9" s="104" t="s">
        <v>30</v>
      </c>
      <c r="L9" s="104" t="s">
        <v>31</v>
      </c>
      <c r="M9" s="104" t="s">
        <v>30</v>
      </c>
      <c r="N9" s="102">
        <f>Y9*12</f>
        <v>13320</v>
      </c>
      <c r="O9" s="102">
        <f>AA9*12</f>
        <v>13320</v>
      </c>
      <c r="P9" s="102">
        <f>AC9*12</f>
        <v>13440</v>
      </c>
      <c r="Q9" s="105">
        <f t="shared" si="0"/>
        <v>389400</v>
      </c>
      <c r="R9" s="105">
        <f t="shared" si="1"/>
        <v>402720</v>
      </c>
      <c r="S9" s="105">
        <f t="shared" si="1"/>
        <v>416160</v>
      </c>
      <c r="T9" s="106"/>
      <c r="U9" s="107">
        <v>31340</v>
      </c>
      <c r="V9" s="107">
        <v>0</v>
      </c>
      <c r="W9" s="107"/>
      <c r="X9" s="107">
        <f t="shared" si="2"/>
        <v>376080</v>
      </c>
      <c r="Y9" s="108">
        <f t="shared" si="3"/>
        <v>1110</v>
      </c>
      <c r="Z9" s="109">
        <v>32450</v>
      </c>
      <c r="AA9" s="109">
        <f t="shared" ref="AA9:AA16" si="4">AB9-Z9</f>
        <v>1110</v>
      </c>
      <c r="AB9" s="107">
        <v>33560</v>
      </c>
      <c r="AC9" s="109">
        <f t="shared" ref="AC9:AC16" si="5">AD9-AB9</f>
        <v>1120</v>
      </c>
      <c r="AD9" s="107">
        <v>34680</v>
      </c>
    </row>
    <row r="10" spans="1:30" s="110" customFormat="1" ht="16.5" customHeight="1" x14ac:dyDescent="0.4">
      <c r="A10" s="100">
        <v>5</v>
      </c>
      <c r="B10" s="143" t="s">
        <v>41</v>
      </c>
      <c r="C10" s="101" t="s">
        <v>64</v>
      </c>
      <c r="D10" s="101">
        <v>1</v>
      </c>
      <c r="E10" s="101">
        <v>1</v>
      </c>
      <c r="F10" s="102">
        <f>U10*12</f>
        <v>271440</v>
      </c>
      <c r="G10" s="102">
        <v>0</v>
      </c>
      <c r="H10" s="101">
        <v>1</v>
      </c>
      <c r="I10" s="101">
        <v>1</v>
      </c>
      <c r="J10" s="101">
        <v>1</v>
      </c>
      <c r="K10" s="224" t="s">
        <v>30</v>
      </c>
      <c r="L10" s="224" t="s">
        <v>31</v>
      </c>
      <c r="M10" s="224" t="s">
        <v>30</v>
      </c>
      <c r="N10" s="102">
        <f>Y10*12</f>
        <v>11160</v>
      </c>
      <c r="O10" s="102">
        <f>AA10*12</f>
        <v>11280</v>
      </c>
      <c r="P10" s="102">
        <f>AC10*12</f>
        <v>11760</v>
      </c>
      <c r="Q10" s="105">
        <f t="shared" si="0"/>
        <v>282600</v>
      </c>
      <c r="R10" s="105">
        <f t="shared" si="1"/>
        <v>293880</v>
      </c>
      <c r="S10" s="105">
        <f t="shared" si="1"/>
        <v>305640</v>
      </c>
      <c r="T10" s="101"/>
      <c r="U10" s="107">
        <v>22620</v>
      </c>
      <c r="V10" s="138">
        <v>0</v>
      </c>
      <c r="W10" s="107"/>
      <c r="X10" s="107">
        <f t="shared" si="2"/>
        <v>271440</v>
      </c>
      <c r="Y10" s="138">
        <f t="shared" si="3"/>
        <v>930</v>
      </c>
      <c r="Z10" s="109">
        <v>23550</v>
      </c>
      <c r="AA10" s="107">
        <f t="shared" si="4"/>
        <v>940</v>
      </c>
      <c r="AB10" s="107">
        <v>24490</v>
      </c>
      <c r="AC10" s="107">
        <f t="shared" si="5"/>
        <v>980</v>
      </c>
      <c r="AD10" s="107">
        <v>25470</v>
      </c>
    </row>
    <row r="11" spans="1:30" x14ac:dyDescent="0.4">
      <c r="A11" s="72">
        <v>6</v>
      </c>
      <c r="B11" s="10" t="s">
        <v>18</v>
      </c>
      <c r="C11" s="7" t="s">
        <v>81</v>
      </c>
      <c r="D11" s="7">
        <v>1</v>
      </c>
      <c r="E11" s="7">
        <v>1</v>
      </c>
      <c r="F11" s="30">
        <v>297900</v>
      </c>
      <c r="G11" s="30">
        <v>0</v>
      </c>
      <c r="H11" s="5">
        <v>1</v>
      </c>
      <c r="I11" s="5">
        <v>1</v>
      </c>
      <c r="J11" s="5">
        <v>1</v>
      </c>
      <c r="K11" s="6" t="s">
        <v>30</v>
      </c>
      <c r="L11" s="6" t="s">
        <v>31</v>
      </c>
      <c r="M11" s="6" t="s">
        <v>30</v>
      </c>
      <c r="N11" s="8">
        <v>9720</v>
      </c>
      <c r="O11" s="30">
        <v>9720</v>
      </c>
      <c r="P11" s="8">
        <v>9720</v>
      </c>
      <c r="Q11" s="59">
        <f t="shared" si="0"/>
        <v>307620</v>
      </c>
      <c r="R11" s="59">
        <f t="shared" si="1"/>
        <v>317340</v>
      </c>
      <c r="S11" s="59">
        <f t="shared" si="1"/>
        <v>327060</v>
      </c>
      <c r="T11" s="7" t="s">
        <v>38</v>
      </c>
      <c r="U11" s="223">
        <v>24825</v>
      </c>
      <c r="V11" s="19">
        <v>0</v>
      </c>
      <c r="X11" s="19">
        <f t="shared" si="2"/>
        <v>297900</v>
      </c>
      <c r="Y11" s="77">
        <f t="shared" si="3"/>
        <v>810</v>
      </c>
      <c r="Z11" s="61">
        <v>25635</v>
      </c>
      <c r="AA11" s="61">
        <f t="shared" si="4"/>
        <v>810</v>
      </c>
      <c r="AB11" s="19">
        <v>26445</v>
      </c>
      <c r="AC11" s="61">
        <f t="shared" si="5"/>
        <v>810</v>
      </c>
      <c r="AD11" s="19">
        <v>27255</v>
      </c>
    </row>
    <row r="12" spans="1:30" s="33" customFormat="1" x14ac:dyDescent="0.4">
      <c r="A12" s="72">
        <v>7</v>
      </c>
      <c r="B12" s="227" t="s">
        <v>19</v>
      </c>
      <c r="C12" s="68" t="s">
        <v>70</v>
      </c>
      <c r="D12" s="68">
        <v>1</v>
      </c>
      <c r="E12" s="68">
        <v>1</v>
      </c>
      <c r="F12" s="30">
        <f>U12*12</f>
        <v>413160</v>
      </c>
      <c r="G12" s="30">
        <v>0</v>
      </c>
      <c r="H12" s="228">
        <v>1</v>
      </c>
      <c r="I12" s="228">
        <v>1</v>
      </c>
      <c r="J12" s="228">
        <v>1</v>
      </c>
      <c r="K12" s="69" t="s">
        <v>30</v>
      </c>
      <c r="L12" s="69" t="s">
        <v>31</v>
      </c>
      <c r="M12" s="69" t="s">
        <v>30</v>
      </c>
      <c r="N12" s="30">
        <f>Y12*12</f>
        <v>13320</v>
      </c>
      <c r="O12" s="30">
        <f>AA12*12</f>
        <v>13200</v>
      </c>
      <c r="P12" s="30">
        <f>AC12*12</f>
        <v>13800</v>
      </c>
      <c r="Q12" s="59">
        <f t="shared" si="0"/>
        <v>426480</v>
      </c>
      <c r="R12" s="59">
        <f t="shared" si="1"/>
        <v>439680</v>
      </c>
      <c r="S12" s="59">
        <f t="shared" si="1"/>
        <v>453480</v>
      </c>
      <c r="T12" s="78"/>
      <c r="U12" s="34">
        <v>34430</v>
      </c>
      <c r="V12" s="34">
        <v>0</v>
      </c>
      <c r="W12" s="34"/>
      <c r="X12" s="34">
        <f t="shared" si="2"/>
        <v>413160</v>
      </c>
      <c r="Y12" s="93">
        <f t="shared" si="3"/>
        <v>1110</v>
      </c>
      <c r="Z12" s="52">
        <v>35540</v>
      </c>
      <c r="AA12" s="52">
        <f t="shared" si="4"/>
        <v>1100</v>
      </c>
      <c r="AB12" s="34">
        <v>36640</v>
      </c>
      <c r="AC12" s="52">
        <f t="shared" si="5"/>
        <v>1150</v>
      </c>
      <c r="AD12" s="34">
        <v>37790</v>
      </c>
    </row>
    <row r="13" spans="1:30" s="110" customFormat="1" x14ac:dyDescent="0.4">
      <c r="A13" s="100">
        <v>8</v>
      </c>
      <c r="B13" s="176" t="s">
        <v>91</v>
      </c>
      <c r="C13" s="170" t="s">
        <v>81</v>
      </c>
      <c r="D13" s="170" t="s">
        <v>62</v>
      </c>
      <c r="E13" s="170" t="s">
        <v>62</v>
      </c>
      <c r="F13" s="171" t="s">
        <v>62</v>
      </c>
      <c r="G13" s="171" t="s">
        <v>62</v>
      </c>
      <c r="H13" s="177" t="s">
        <v>62</v>
      </c>
      <c r="I13" s="177" t="s">
        <v>62</v>
      </c>
      <c r="J13" s="177">
        <v>1</v>
      </c>
      <c r="K13" s="172" t="s">
        <v>62</v>
      </c>
      <c r="L13" s="172" t="s">
        <v>62</v>
      </c>
      <c r="M13" s="174" t="s">
        <v>84</v>
      </c>
      <c r="N13" s="171">
        <v>0</v>
      </c>
      <c r="O13" s="171">
        <v>0</v>
      </c>
      <c r="P13" s="171">
        <v>297900</v>
      </c>
      <c r="Q13" s="173">
        <f>-R13</f>
        <v>0</v>
      </c>
      <c r="R13" s="173">
        <v>0</v>
      </c>
      <c r="S13" s="173">
        <v>297900</v>
      </c>
      <c r="T13" s="178" t="s">
        <v>92</v>
      </c>
      <c r="U13" s="107"/>
      <c r="V13" s="107"/>
      <c r="W13" s="107"/>
      <c r="X13" s="107"/>
      <c r="Y13" s="108"/>
      <c r="Z13" s="109"/>
      <c r="AA13" s="109"/>
      <c r="AB13" s="107"/>
      <c r="AC13" s="109"/>
      <c r="AD13" s="107"/>
    </row>
    <row r="14" spans="1:30" x14ac:dyDescent="0.4">
      <c r="A14" s="72"/>
      <c r="B14" s="111" t="s">
        <v>66</v>
      </c>
      <c r="C14" s="11"/>
      <c r="D14" s="7"/>
      <c r="E14" s="7"/>
      <c r="F14" s="30"/>
      <c r="G14" s="30"/>
      <c r="H14" s="5"/>
      <c r="I14" s="5"/>
      <c r="J14" s="5"/>
      <c r="K14" s="6"/>
      <c r="L14" s="6"/>
      <c r="M14" s="6"/>
      <c r="N14" s="8"/>
      <c r="O14" s="30"/>
      <c r="P14" s="8"/>
      <c r="Q14" s="59"/>
      <c r="R14" s="59"/>
      <c r="S14" s="59"/>
      <c r="T14" s="9"/>
      <c r="Y14" s="93"/>
      <c r="Z14" s="61"/>
      <c r="AA14" s="61"/>
      <c r="AC14" s="61"/>
    </row>
    <row r="15" spans="1:30" s="33" customFormat="1" ht="16.5" customHeight="1" x14ac:dyDescent="0.4">
      <c r="A15" s="72">
        <v>9</v>
      </c>
      <c r="B15" s="76" t="s">
        <v>32</v>
      </c>
      <c r="C15" s="68" t="s">
        <v>27</v>
      </c>
      <c r="D15" s="68">
        <v>1</v>
      </c>
      <c r="E15" s="68">
        <v>1</v>
      </c>
      <c r="F15" s="30">
        <f>U15*12</f>
        <v>166800</v>
      </c>
      <c r="G15" s="30">
        <v>0</v>
      </c>
      <c r="H15" s="228">
        <v>1</v>
      </c>
      <c r="I15" s="228">
        <v>1</v>
      </c>
      <c r="J15" s="228">
        <v>1</v>
      </c>
      <c r="K15" s="69" t="s">
        <v>30</v>
      </c>
      <c r="L15" s="69" t="s">
        <v>31</v>
      </c>
      <c r="M15" s="69" t="s">
        <v>30</v>
      </c>
      <c r="N15" s="30">
        <f>Y15*12</f>
        <v>6720</v>
      </c>
      <c r="O15" s="30">
        <f>AA15*12</f>
        <v>6960</v>
      </c>
      <c r="P15" s="30">
        <f>AC15*12</f>
        <v>7200</v>
      </c>
      <c r="Q15" s="59">
        <f t="shared" ref="Q15" si="6">F15+N15</f>
        <v>173520</v>
      </c>
      <c r="R15" s="59">
        <f t="shared" si="1"/>
        <v>180480</v>
      </c>
      <c r="S15" s="59">
        <f t="shared" si="1"/>
        <v>187680</v>
      </c>
      <c r="T15" s="78"/>
      <c r="U15" s="34">
        <v>13900</v>
      </c>
      <c r="V15" s="34"/>
      <c r="W15" s="34"/>
      <c r="X15" s="34">
        <f t="shared" si="2"/>
        <v>166800</v>
      </c>
      <c r="Y15" s="93">
        <f t="shared" si="3"/>
        <v>560</v>
      </c>
      <c r="Z15" s="52">
        <v>14460</v>
      </c>
      <c r="AA15" s="52">
        <f t="shared" si="4"/>
        <v>580</v>
      </c>
      <c r="AB15" s="34">
        <v>15040</v>
      </c>
      <c r="AC15" s="52">
        <f t="shared" si="5"/>
        <v>600</v>
      </c>
      <c r="AD15" s="34">
        <v>15640</v>
      </c>
    </row>
    <row r="16" spans="1:30" s="110" customFormat="1" ht="16.5" customHeight="1" x14ac:dyDescent="0.4">
      <c r="A16" s="100">
        <v>10</v>
      </c>
      <c r="B16" s="229" t="s">
        <v>51</v>
      </c>
      <c r="C16" s="101" t="s">
        <v>27</v>
      </c>
      <c r="D16" s="101">
        <v>1</v>
      </c>
      <c r="E16" s="101">
        <v>1</v>
      </c>
      <c r="F16" s="102">
        <f>U16*12</f>
        <v>147600</v>
      </c>
      <c r="G16" s="102">
        <v>0</v>
      </c>
      <c r="H16" s="103">
        <v>1</v>
      </c>
      <c r="I16" s="103">
        <v>1</v>
      </c>
      <c r="J16" s="103">
        <v>1</v>
      </c>
      <c r="K16" s="104" t="s">
        <v>30</v>
      </c>
      <c r="L16" s="104" t="s">
        <v>31</v>
      </c>
      <c r="M16" s="104" t="s">
        <v>30</v>
      </c>
      <c r="N16" s="102">
        <f>Y16*12</f>
        <v>6000</v>
      </c>
      <c r="O16" s="102">
        <f>AA16*12</f>
        <v>6240</v>
      </c>
      <c r="P16" s="102">
        <f>AC16*12</f>
        <v>6480</v>
      </c>
      <c r="Q16" s="105">
        <f t="shared" ref="Q16" si="7">F16+N16</f>
        <v>153600</v>
      </c>
      <c r="R16" s="105">
        <f t="shared" ref="R16" si="8">Q16+O16</f>
        <v>159840</v>
      </c>
      <c r="S16" s="105">
        <f t="shared" ref="S16" si="9">R16+P16</f>
        <v>166320</v>
      </c>
      <c r="T16" s="101"/>
      <c r="U16" s="107">
        <v>12300</v>
      </c>
      <c r="V16" s="138"/>
      <c r="W16" s="107"/>
      <c r="X16" s="107">
        <f t="shared" si="2"/>
        <v>147600</v>
      </c>
      <c r="Y16" s="108">
        <f t="shared" si="3"/>
        <v>500</v>
      </c>
      <c r="Z16" s="109">
        <v>12800</v>
      </c>
      <c r="AA16" s="107">
        <f t="shared" si="4"/>
        <v>520</v>
      </c>
      <c r="AB16" s="107">
        <v>13320</v>
      </c>
      <c r="AC16" s="107">
        <f t="shared" si="5"/>
        <v>540</v>
      </c>
      <c r="AD16" s="107">
        <v>13860</v>
      </c>
    </row>
    <row r="17" spans="1:30" x14ac:dyDescent="0.4">
      <c r="A17" s="71"/>
      <c r="B17" s="113" t="s">
        <v>67</v>
      </c>
      <c r="C17" s="7"/>
      <c r="D17" s="7"/>
      <c r="E17" s="7"/>
      <c r="F17" s="30"/>
      <c r="G17" s="30"/>
      <c r="H17" s="5"/>
      <c r="I17" s="5"/>
      <c r="J17" s="5"/>
      <c r="K17" s="6"/>
      <c r="L17" s="6"/>
      <c r="M17" s="6"/>
      <c r="N17" s="8"/>
      <c r="O17" s="30"/>
      <c r="P17" s="8"/>
      <c r="Q17" s="59"/>
      <c r="R17" s="59"/>
      <c r="S17" s="59"/>
      <c r="T17" s="9"/>
      <c r="Y17" s="93"/>
      <c r="Z17" s="61"/>
      <c r="AA17" s="61"/>
      <c r="AC17" s="61"/>
    </row>
    <row r="18" spans="1:30" x14ac:dyDescent="0.4">
      <c r="A18" s="168">
        <v>11</v>
      </c>
      <c r="B18" s="169" t="s">
        <v>82</v>
      </c>
      <c r="C18" s="170" t="s">
        <v>62</v>
      </c>
      <c r="D18" s="170">
        <v>1</v>
      </c>
      <c r="E18" s="170">
        <v>1</v>
      </c>
      <c r="F18" s="171">
        <v>108000</v>
      </c>
      <c r="G18" s="171"/>
      <c r="H18" s="170">
        <v>1</v>
      </c>
      <c r="I18" s="170">
        <v>1</v>
      </c>
      <c r="J18" s="170">
        <v>2</v>
      </c>
      <c r="K18" s="172" t="s">
        <v>30</v>
      </c>
      <c r="L18" s="172" t="s">
        <v>31</v>
      </c>
      <c r="M18" s="174" t="s">
        <v>84</v>
      </c>
      <c r="N18" s="171">
        <v>0</v>
      </c>
      <c r="O18" s="171">
        <v>0</v>
      </c>
      <c r="P18" s="171">
        <v>0</v>
      </c>
      <c r="Q18" s="173">
        <f t="shared" ref="Q18:Q20" si="10">F18+N18</f>
        <v>108000</v>
      </c>
      <c r="R18" s="173">
        <f t="shared" ref="R18:S20" si="11">Q18+O18</f>
        <v>108000</v>
      </c>
      <c r="S18" s="173">
        <v>216000</v>
      </c>
      <c r="T18" s="178" t="s">
        <v>90</v>
      </c>
      <c r="U18" s="34">
        <v>14040</v>
      </c>
      <c r="V18" s="35"/>
      <c r="W18" s="34"/>
      <c r="X18" s="34">
        <f t="shared" ref="X18:X20" si="12">U18*12+V18*12+W18*12</f>
        <v>168480</v>
      </c>
      <c r="Y18" s="34">
        <f>U18*4/100</f>
        <v>561.6</v>
      </c>
      <c r="Z18" s="34">
        <f>U18+Y18</f>
        <v>14601.6</v>
      </c>
      <c r="AA18" s="34">
        <f>Z18*4/100</f>
        <v>584.06399999999996</v>
      </c>
      <c r="AB18" s="34">
        <f>Z18+AA18</f>
        <v>15185.664000000001</v>
      </c>
      <c r="AC18" s="34">
        <f>AB18*4/100</f>
        <v>607.42655999999999</v>
      </c>
      <c r="AD18" s="34">
        <f>AB18+AC18</f>
        <v>15793.090560000001</v>
      </c>
    </row>
    <row r="19" spans="1:30" x14ac:dyDescent="0.4">
      <c r="A19" s="71">
        <v>12</v>
      </c>
      <c r="B19" s="89" t="s">
        <v>26</v>
      </c>
      <c r="C19" s="68" t="s">
        <v>62</v>
      </c>
      <c r="D19" s="68">
        <v>1</v>
      </c>
      <c r="E19" s="68">
        <v>1</v>
      </c>
      <c r="F19" s="30">
        <v>108000</v>
      </c>
      <c r="G19" s="30"/>
      <c r="H19" s="68">
        <v>1</v>
      </c>
      <c r="I19" s="68">
        <v>1</v>
      </c>
      <c r="J19" s="68">
        <v>1</v>
      </c>
      <c r="K19" s="69" t="s">
        <v>30</v>
      </c>
      <c r="L19" s="69" t="s">
        <v>31</v>
      </c>
      <c r="M19" s="69" t="s">
        <v>30</v>
      </c>
      <c r="N19" s="30">
        <v>0</v>
      </c>
      <c r="O19" s="30">
        <v>0</v>
      </c>
      <c r="P19" s="30">
        <v>0</v>
      </c>
      <c r="Q19" s="59">
        <f t="shared" si="10"/>
        <v>108000</v>
      </c>
      <c r="R19" s="59">
        <f t="shared" si="11"/>
        <v>108000</v>
      </c>
      <c r="S19" s="59">
        <f t="shared" si="11"/>
        <v>108000</v>
      </c>
      <c r="T19" s="78"/>
      <c r="U19" s="34">
        <v>28080</v>
      </c>
      <c r="V19" s="35"/>
      <c r="W19" s="34"/>
      <c r="X19" s="34">
        <f t="shared" si="12"/>
        <v>336960</v>
      </c>
      <c r="Y19" s="34">
        <f>U19*4/100</f>
        <v>1123.2</v>
      </c>
      <c r="Z19" s="34">
        <f>U19+Y19</f>
        <v>29203.200000000001</v>
      </c>
      <c r="AA19" s="34">
        <f>Z19*4/100</f>
        <v>1168.1279999999999</v>
      </c>
      <c r="AB19" s="34">
        <f>Z19+AA19</f>
        <v>30371.328000000001</v>
      </c>
      <c r="AC19" s="34">
        <f>AB19*4/100</f>
        <v>1214.85312</v>
      </c>
      <c r="AD19" s="34">
        <f>AB19+AC19</f>
        <v>31586.181120000001</v>
      </c>
    </row>
    <row r="20" spans="1:30" x14ac:dyDescent="0.4">
      <c r="A20" s="71">
        <v>13</v>
      </c>
      <c r="B20" s="89" t="s">
        <v>68</v>
      </c>
      <c r="C20" s="68" t="s">
        <v>62</v>
      </c>
      <c r="D20" s="68">
        <v>1</v>
      </c>
      <c r="E20" s="68">
        <v>1</v>
      </c>
      <c r="F20" s="30">
        <v>108000</v>
      </c>
      <c r="G20" s="30"/>
      <c r="H20" s="68">
        <v>1</v>
      </c>
      <c r="I20" s="68">
        <v>1</v>
      </c>
      <c r="J20" s="68">
        <v>1</v>
      </c>
      <c r="K20" s="69" t="s">
        <v>30</v>
      </c>
      <c r="L20" s="69" t="s">
        <v>31</v>
      </c>
      <c r="M20" s="69" t="s">
        <v>30</v>
      </c>
      <c r="N20" s="30">
        <v>0</v>
      </c>
      <c r="O20" s="30">
        <v>0</v>
      </c>
      <c r="P20" s="30">
        <v>0</v>
      </c>
      <c r="Q20" s="59">
        <f t="shared" si="10"/>
        <v>108000</v>
      </c>
      <c r="R20" s="59">
        <f t="shared" si="11"/>
        <v>108000</v>
      </c>
      <c r="S20" s="59">
        <f t="shared" si="11"/>
        <v>108000</v>
      </c>
      <c r="T20" s="78"/>
      <c r="U20" s="34">
        <v>14060</v>
      </c>
      <c r="V20" s="35"/>
      <c r="W20" s="34"/>
      <c r="X20" s="34">
        <f t="shared" si="12"/>
        <v>168720</v>
      </c>
      <c r="Y20" s="34">
        <f>U20*4/100</f>
        <v>562.4</v>
      </c>
      <c r="Z20" s="34">
        <f>U20+Y20</f>
        <v>14622.4</v>
      </c>
      <c r="AA20" s="34">
        <f>Z20*4/100</f>
        <v>584.89599999999996</v>
      </c>
      <c r="AB20" s="34">
        <f>Z20+AA20</f>
        <v>15207.296</v>
      </c>
      <c r="AC20" s="34">
        <f>AB20*4/100</f>
        <v>608.29183999999998</v>
      </c>
      <c r="AD20" s="34">
        <f>AB20+AC20</f>
        <v>15815.58784</v>
      </c>
    </row>
    <row r="21" spans="1:30" x14ac:dyDescent="0.4">
      <c r="A21" s="71">
        <v>14</v>
      </c>
      <c r="B21" s="169" t="s">
        <v>93</v>
      </c>
      <c r="C21" s="170" t="s">
        <v>62</v>
      </c>
      <c r="D21" s="170" t="s">
        <v>62</v>
      </c>
      <c r="E21" s="170" t="s">
        <v>62</v>
      </c>
      <c r="F21" s="171" t="s">
        <v>62</v>
      </c>
      <c r="G21" s="171" t="s">
        <v>62</v>
      </c>
      <c r="H21" s="177" t="s">
        <v>62</v>
      </c>
      <c r="I21" s="177" t="s">
        <v>62</v>
      </c>
      <c r="J21" s="177">
        <v>1</v>
      </c>
      <c r="K21" s="172" t="s">
        <v>62</v>
      </c>
      <c r="L21" s="172" t="s">
        <v>62</v>
      </c>
      <c r="M21" s="174" t="s">
        <v>84</v>
      </c>
      <c r="N21" s="171">
        <v>0</v>
      </c>
      <c r="O21" s="171">
        <v>0</v>
      </c>
      <c r="P21" s="171">
        <v>108000</v>
      </c>
      <c r="Q21" s="173">
        <v>0</v>
      </c>
      <c r="R21" s="173">
        <v>0</v>
      </c>
      <c r="S21" s="173">
        <v>108000</v>
      </c>
      <c r="T21" s="178" t="s">
        <v>92</v>
      </c>
      <c r="U21" s="34"/>
      <c r="V21" s="35"/>
      <c r="W21" s="34"/>
      <c r="X21" s="34"/>
      <c r="Y21" s="34"/>
      <c r="Z21" s="34"/>
      <c r="AA21" s="34"/>
      <c r="AB21" s="34"/>
      <c r="AC21" s="34"/>
      <c r="AD21" s="34"/>
    </row>
    <row r="22" spans="1:30" ht="18" customHeight="1" x14ac:dyDescent="0.4">
      <c r="A22" s="71"/>
      <c r="B22" s="90" t="s">
        <v>28</v>
      </c>
      <c r="C22" s="7"/>
      <c r="D22" s="7"/>
      <c r="E22" s="7"/>
      <c r="F22" s="30"/>
      <c r="G22" s="30"/>
      <c r="H22" s="9"/>
      <c r="I22" s="9"/>
      <c r="J22" s="9"/>
      <c r="K22" s="9"/>
      <c r="L22" s="9"/>
      <c r="M22" s="9"/>
      <c r="N22" s="8"/>
      <c r="O22" s="30"/>
      <c r="P22" s="8"/>
      <c r="Q22" s="29"/>
      <c r="R22" s="29"/>
      <c r="S22" s="29"/>
      <c r="T22" s="9"/>
      <c r="Z22" s="19"/>
    </row>
    <row r="23" spans="1:30" s="110" customFormat="1" x14ac:dyDescent="0.4">
      <c r="A23" s="100">
        <v>15</v>
      </c>
      <c r="B23" s="143" t="s">
        <v>24</v>
      </c>
      <c r="C23" s="101" t="s">
        <v>40</v>
      </c>
      <c r="D23" s="101">
        <v>1</v>
      </c>
      <c r="E23" s="101">
        <v>1</v>
      </c>
      <c r="F23" s="102">
        <f>U23*12</f>
        <v>462240</v>
      </c>
      <c r="G23" s="102">
        <v>42000</v>
      </c>
      <c r="H23" s="101">
        <v>1</v>
      </c>
      <c r="I23" s="101">
        <v>1</v>
      </c>
      <c r="J23" s="101">
        <v>1</v>
      </c>
      <c r="K23" s="104" t="s">
        <v>30</v>
      </c>
      <c r="L23" s="104" t="s">
        <v>31</v>
      </c>
      <c r="M23" s="104" t="s">
        <v>30</v>
      </c>
      <c r="N23" s="102">
        <f>Y23*12</f>
        <v>13320</v>
      </c>
      <c r="O23" s="102">
        <f>AA23*12</f>
        <v>15240</v>
      </c>
      <c r="P23" s="102">
        <f>AC23*12</f>
        <v>15720</v>
      </c>
      <c r="Q23" s="105">
        <f>F23+G23+N23</f>
        <v>517560</v>
      </c>
      <c r="R23" s="105">
        <f t="shared" ref="R23:S26" si="13">Q23+O23</f>
        <v>532800</v>
      </c>
      <c r="S23" s="105">
        <f t="shared" si="13"/>
        <v>548520</v>
      </c>
      <c r="T23" s="106"/>
      <c r="U23" s="107">
        <v>38520</v>
      </c>
      <c r="V23" s="107">
        <v>3500</v>
      </c>
      <c r="W23" s="107">
        <v>0</v>
      </c>
      <c r="X23" s="107">
        <f>U23*12+V23*12+W23*12</f>
        <v>504240</v>
      </c>
      <c r="Y23" s="138">
        <f>Z23-U23</f>
        <v>1110</v>
      </c>
      <c r="Z23" s="109">
        <v>39630</v>
      </c>
      <c r="AA23" s="107">
        <f>AB23-Z23</f>
        <v>1270</v>
      </c>
      <c r="AB23" s="107">
        <v>40900</v>
      </c>
      <c r="AC23" s="107">
        <f>AD23-AB23</f>
        <v>1310</v>
      </c>
      <c r="AD23" s="107">
        <v>42210</v>
      </c>
    </row>
    <row r="24" spans="1:30" s="110" customFormat="1" x14ac:dyDescent="0.4">
      <c r="A24" s="100">
        <v>16</v>
      </c>
      <c r="B24" s="143" t="s">
        <v>21</v>
      </c>
      <c r="C24" s="101" t="s">
        <v>64</v>
      </c>
      <c r="D24" s="101">
        <v>1</v>
      </c>
      <c r="E24" s="101">
        <v>1</v>
      </c>
      <c r="F24" s="102">
        <f>U24*12</f>
        <v>376080</v>
      </c>
      <c r="G24" s="102">
        <v>0</v>
      </c>
      <c r="H24" s="101">
        <v>1</v>
      </c>
      <c r="I24" s="101">
        <v>1</v>
      </c>
      <c r="J24" s="101">
        <v>1</v>
      </c>
      <c r="K24" s="104" t="s">
        <v>30</v>
      </c>
      <c r="L24" s="104" t="s">
        <v>31</v>
      </c>
      <c r="M24" s="104" t="s">
        <v>30</v>
      </c>
      <c r="N24" s="102">
        <f>Y24*12</f>
        <v>13320</v>
      </c>
      <c r="O24" s="102">
        <f>AA24*12</f>
        <v>13320</v>
      </c>
      <c r="P24" s="102">
        <f>AC24*12</f>
        <v>13440</v>
      </c>
      <c r="Q24" s="105">
        <f>F24+G24+N24</f>
        <v>389400</v>
      </c>
      <c r="R24" s="105">
        <f t="shared" si="13"/>
        <v>402720</v>
      </c>
      <c r="S24" s="105">
        <f t="shared" si="13"/>
        <v>416160</v>
      </c>
      <c r="T24" s="106"/>
      <c r="U24" s="138">
        <v>31340</v>
      </c>
      <c r="V24" s="138">
        <v>0</v>
      </c>
      <c r="W24" s="107"/>
      <c r="X24" s="107">
        <f t="shared" ref="X24:X28" si="14">U24*12+V24*12+W24*12</f>
        <v>376080</v>
      </c>
      <c r="Y24" s="138">
        <f t="shared" ref="Y24:Y27" si="15">Z24-U24</f>
        <v>1110</v>
      </c>
      <c r="Z24" s="109">
        <v>32450</v>
      </c>
      <c r="AA24" s="107">
        <f t="shared" ref="AA24:AA27" si="16">AB24-Z24</f>
        <v>1110</v>
      </c>
      <c r="AB24" s="107">
        <v>33560</v>
      </c>
      <c r="AC24" s="107">
        <f t="shared" ref="AC24:AC27" si="17">AD24-AB24</f>
        <v>1120</v>
      </c>
      <c r="AD24" s="107">
        <v>34680</v>
      </c>
    </row>
    <row r="25" spans="1:30" s="110" customFormat="1" x14ac:dyDescent="0.4">
      <c r="A25" s="100">
        <v>17</v>
      </c>
      <c r="B25" s="230" t="s">
        <v>69</v>
      </c>
      <c r="C25" s="101" t="s">
        <v>70</v>
      </c>
      <c r="D25" s="101">
        <v>1</v>
      </c>
      <c r="E25" s="101">
        <v>1</v>
      </c>
      <c r="F25" s="102">
        <f>U25*12</f>
        <v>324360</v>
      </c>
      <c r="G25" s="102">
        <v>0</v>
      </c>
      <c r="H25" s="101">
        <v>1</v>
      </c>
      <c r="I25" s="101">
        <v>1</v>
      </c>
      <c r="J25" s="101">
        <v>1</v>
      </c>
      <c r="K25" s="104" t="s">
        <v>30</v>
      </c>
      <c r="L25" s="104" t="s">
        <v>31</v>
      </c>
      <c r="M25" s="104" t="s">
        <v>30</v>
      </c>
      <c r="N25" s="102">
        <f>Y25*12</f>
        <v>11160</v>
      </c>
      <c r="O25" s="102">
        <f>AA25*12</f>
        <v>11040</v>
      </c>
      <c r="P25" s="102">
        <f>AC25*12</f>
        <v>11160</v>
      </c>
      <c r="Q25" s="105">
        <f>F25+G25+N25</f>
        <v>335520</v>
      </c>
      <c r="R25" s="105">
        <f t="shared" si="13"/>
        <v>346560</v>
      </c>
      <c r="S25" s="105">
        <f t="shared" si="13"/>
        <v>357720</v>
      </c>
      <c r="T25" s="106"/>
      <c r="U25" s="231">
        <v>27030</v>
      </c>
      <c r="V25" s="138">
        <v>0</v>
      </c>
      <c r="W25" s="232"/>
      <c r="X25" s="107">
        <f t="shared" si="14"/>
        <v>324360</v>
      </c>
      <c r="Y25" s="138">
        <f t="shared" si="15"/>
        <v>930</v>
      </c>
      <c r="Z25" s="233">
        <v>27960</v>
      </c>
      <c r="AA25" s="107">
        <f t="shared" si="16"/>
        <v>920</v>
      </c>
      <c r="AB25" s="232">
        <v>28880</v>
      </c>
      <c r="AC25" s="107">
        <f t="shared" si="17"/>
        <v>930</v>
      </c>
      <c r="AD25" s="232">
        <v>29810</v>
      </c>
    </row>
    <row r="26" spans="1:30" s="110" customFormat="1" x14ac:dyDescent="0.4">
      <c r="A26" s="100">
        <v>18</v>
      </c>
      <c r="B26" s="230" t="s">
        <v>22</v>
      </c>
      <c r="C26" s="101" t="s">
        <v>70</v>
      </c>
      <c r="D26" s="101">
        <v>1</v>
      </c>
      <c r="E26" s="101">
        <v>1</v>
      </c>
      <c r="F26" s="102">
        <f>U26*12</f>
        <v>291240</v>
      </c>
      <c r="G26" s="102">
        <v>0</v>
      </c>
      <c r="H26" s="101">
        <v>1</v>
      </c>
      <c r="I26" s="101">
        <v>1</v>
      </c>
      <c r="J26" s="101">
        <v>1</v>
      </c>
      <c r="K26" s="104" t="s">
        <v>30</v>
      </c>
      <c r="L26" s="104" t="s">
        <v>31</v>
      </c>
      <c r="M26" s="104" t="s">
        <v>30</v>
      </c>
      <c r="N26" s="102">
        <f>Y26*12</f>
        <v>11040</v>
      </c>
      <c r="O26" s="102">
        <f>AA26*12</f>
        <v>11160</v>
      </c>
      <c r="P26" s="102">
        <f>AC26*12</f>
        <v>10920</v>
      </c>
      <c r="Q26" s="105">
        <f>F26+G26+N26</f>
        <v>302280</v>
      </c>
      <c r="R26" s="105">
        <f t="shared" si="13"/>
        <v>313440</v>
      </c>
      <c r="S26" s="105">
        <f t="shared" si="13"/>
        <v>324360</v>
      </c>
      <c r="T26" s="106"/>
      <c r="U26" s="231">
        <v>24270</v>
      </c>
      <c r="V26" s="138">
        <v>0</v>
      </c>
      <c r="W26" s="232"/>
      <c r="X26" s="107">
        <f t="shared" si="14"/>
        <v>291240</v>
      </c>
      <c r="Y26" s="138">
        <f t="shared" si="15"/>
        <v>920</v>
      </c>
      <c r="Z26" s="233">
        <v>25190</v>
      </c>
      <c r="AA26" s="107">
        <f t="shared" si="16"/>
        <v>930</v>
      </c>
      <c r="AB26" s="232">
        <v>26120</v>
      </c>
      <c r="AC26" s="107">
        <f t="shared" si="17"/>
        <v>910</v>
      </c>
      <c r="AD26" s="232">
        <v>27030</v>
      </c>
    </row>
    <row r="27" spans="1:30" x14ac:dyDescent="0.4">
      <c r="A27" s="71"/>
      <c r="B27" s="111" t="s">
        <v>66</v>
      </c>
      <c r="C27" s="7"/>
      <c r="D27" s="7"/>
      <c r="E27" s="7"/>
      <c r="F27" s="30"/>
      <c r="G27" s="30"/>
      <c r="H27" s="7"/>
      <c r="I27" s="7"/>
      <c r="J27" s="7"/>
      <c r="K27" s="6"/>
      <c r="L27" s="6"/>
      <c r="M27" s="6"/>
      <c r="N27" s="8"/>
      <c r="O27" s="30"/>
      <c r="P27" s="8"/>
      <c r="Q27" s="59"/>
      <c r="R27" s="59"/>
      <c r="S27" s="59"/>
      <c r="T27" s="9"/>
      <c r="U27" s="114"/>
      <c r="V27" s="114"/>
      <c r="W27" s="115"/>
      <c r="X27" s="19">
        <f t="shared" si="14"/>
        <v>0</v>
      </c>
      <c r="Y27" s="77">
        <f t="shared" si="15"/>
        <v>0</v>
      </c>
      <c r="Z27" s="117"/>
      <c r="AA27" s="19">
        <f t="shared" si="16"/>
        <v>0</v>
      </c>
      <c r="AB27" s="115"/>
      <c r="AC27" s="19">
        <f t="shared" si="17"/>
        <v>0</v>
      </c>
      <c r="AD27" s="115"/>
    </row>
    <row r="28" spans="1:30" s="110" customFormat="1" x14ac:dyDescent="0.4">
      <c r="A28" s="100">
        <v>19</v>
      </c>
      <c r="B28" s="230" t="s">
        <v>50</v>
      </c>
      <c r="C28" s="101" t="s">
        <v>71</v>
      </c>
      <c r="D28" s="101">
        <v>1</v>
      </c>
      <c r="E28" s="101">
        <v>1</v>
      </c>
      <c r="F28" s="102">
        <f>U28*12</f>
        <v>122760</v>
      </c>
      <c r="G28" s="102">
        <v>0</v>
      </c>
      <c r="H28" s="103">
        <v>1</v>
      </c>
      <c r="I28" s="103">
        <v>1</v>
      </c>
      <c r="J28" s="103">
        <v>1</v>
      </c>
      <c r="K28" s="104" t="s">
        <v>30</v>
      </c>
      <c r="L28" s="104" t="s">
        <v>31</v>
      </c>
      <c r="M28" s="104" t="s">
        <v>30</v>
      </c>
      <c r="N28" s="102">
        <f>Y28*12</f>
        <v>4920</v>
      </c>
      <c r="O28" s="102">
        <f>AA28*12</f>
        <v>5160</v>
      </c>
      <c r="P28" s="102">
        <f>AC28*12</f>
        <v>5400</v>
      </c>
      <c r="Q28" s="105">
        <f t="shared" ref="Q28" si="18">F28+N28</f>
        <v>127680</v>
      </c>
      <c r="R28" s="105">
        <f t="shared" ref="R28" si="19">Q28+O28</f>
        <v>132840</v>
      </c>
      <c r="S28" s="105">
        <f t="shared" ref="S28" si="20">R28+P28</f>
        <v>138240</v>
      </c>
      <c r="T28" s="106"/>
      <c r="U28" s="231">
        <v>10230</v>
      </c>
      <c r="V28" s="231"/>
      <c r="W28" s="232"/>
      <c r="X28" s="107">
        <f t="shared" si="14"/>
        <v>122760</v>
      </c>
      <c r="Y28" s="138">
        <f>Z28-U28</f>
        <v>410</v>
      </c>
      <c r="Z28" s="233">
        <v>10640</v>
      </c>
      <c r="AA28" s="107">
        <f>AB28-Z28</f>
        <v>430</v>
      </c>
      <c r="AB28" s="232">
        <v>11070</v>
      </c>
      <c r="AC28" s="107">
        <f>AD28-AB28</f>
        <v>450</v>
      </c>
      <c r="AD28" s="232">
        <v>11520</v>
      </c>
    </row>
    <row r="29" spans="1:30" x14ac:dyDescent="0.4">
      <c r="A29" s="71"/>
      <c r="B29" s="113" t="s">
        <v>67</v>
      </c>
      <c r="C29" s="7"/>
      <c r="D29" s="7"/>
      <c r="E29" s="7"/>
      <c r="F29" s="30"/>
      <c r="G29" s="30"/>
      <c r="H29" s="5"/>
      <c r="I29" s="5"/>
      <c r="J29" s="5"/>
      <c r="K29" s="6"/>
      <c r="L29" s="6"/>
      <c r="M29" s="6"/>
      <c r="N29" s="8"/>
      <c r="O29" s="30"/>
      <c r="P29" s="8"/>
      <c r="Q29" s="59"/>
      <c r="R29" s="59"/>
      <c r="S29" s="59"/>
      <c r="T29" s="9"/>
      <c r="U29" s="114"/>
      <c r="V29" s="114"/>
      <c r="W29" s="115"/>
      <c r="Y29" s="77"/>
      <c r="Z29" s="117"/>
      <c r="AB29" s="115"/>
      <c r="AC29" s="19"/>
      <c r="AD29" s="115"/>
    </row>
    <row r="30" spans="1:30" x14ac:dyDescent="0.4">
      <c r="A30" s="71">
        <v>20</v>
      </c>
      <c r="B30" s="179" t="s">
        <v>94</v>
      </c>
      <c r="C30" s="170" t="s">
        <v>62</v>
      </c>
      <c r="D30" s="170" t="s">
        <v>62</v>
      </c>
      <c r="E30" s="170" t="s">
        <v>62</v>
      </c>
      <c r="F30" s="171" t="s">
        <v>62</v>
      </c>
      <c r="G30" s="171" t="s">
        <v>62</v>
      </c>
      <c r="H30" s="177" t="s">
        <v>62</v>
      </c>
      <c r="I30" s="177" t="s">
        <v>62</v>
      </c>
      <c r="J30" s="177">
        <v>1</v>
      </c>
      <c r="K30" s="172" t="s">
        <v>62</v>
      </c>
      <c r="L30" s="172" t="s">
        <v>62</v>
      </c>
      <c r="M30" s="174" t="s">
        <v>84</v>
      </c>
      <c r="N30" s="171">
        <v>0</v>
      </c>
      <c r="O30" s="171">
        <v>0</v>
      </c>
      <c r="P30" s="171">
        <v>108000</v>
      </c>
      <c r="Q30" s="173">
        <v>0</v>
      </c>
      <c r="R30" s="173">
        <v>0</v>
      </c>
      <c r="S30" s="173">
        <v>108000</v>
      </c>
      <c r="T30" s="216" t="s">
        <v>92</v>
      </c>
      <c r="U30" s="114"/>
      <c r="V30" s="114"/>
      <c r="W30" s="115"/>
      <c r="Y30" s="77"/>
      <c r="Z30" s="117"/>
      <c r="AB30" s="115"/>
      <c r="AC30" s="19"/>
      <c r="AD30" s="115"/>
    </row>
    <row r="31" spans="1:30" x14ac:dyDescent="0.4">
      <c r="A31" s="118"/>
      <c r="B31" s="291" t="s">
        <v>35</v>
      </c>
      <c r="C31" s="292"/>
      <c r="D31" s="137">
        <f t="shared" ref="D31:J31" si="21">SUM(D5:D30)</f>
        <v>17</v>
      </c>
      <c r="E31" s="137">
        <f t="shared" si="21"/>
        <v>17</v>
      </c>
      <c r="F31" s="137">
        <f t="shared" si="21"/>
        <v>4908540</v>
      </c>
      <c r="G31" s="137">
        <f t="shared" si="21"/>
        <v>252000</v>
      </c>
      <c r="H31" s="137">
        <f t="shared" si="21"/>
        <v>17</v>
      </c>
      <c r="I31" s="137">
        <f t="shared" si="21"/>
        <v>17</v>
      </c>
      <c r="J31" s="137">
        <f t="shared" si="21"/>
        <v>21</v>
      </c>
      <c r="K31" s="137" t="s">
        <v>62</v>
      </c>
      <c r="L31" s="137" t="s">
        <v>62</v>
      </c>
      <c r="M31" s="180" t="s">
        <v>98</v>
      </c>
      <c r="N31" s="137">
        <f t="shared" ref="N31:S31" si="22">SUM(N5:N30)</f>
        <v>140520</v>
      </c>
      <c r="O31" s="137">
        <f t="shared" si="22"/>
        <v>163080</v>
      </c>
      <c r="P31" s="137">
        <f t="shared" si="22"/>
        <v>679740</v>
      </c>
      <c r="Q31" s="137">
        <f t="shared" si="22"/>
        <v>4629900</v>
      </c>
      <c r="R31" s="137">
        <f t="shared" si="22"/>
        <v>5464140</v>
      </c>
      <c r="S31" s="137">
        <f t="shared" si="22"/>
        <v>6251880</v>
      </c>
      <c r="T31" s="222" t="s">
        <v>104</v>
      </c>
      <c r="U31" s="114"/>
      <c r="V31" s="114"/>
      <c r="W31" s="115"/>
      <c r="X31" s="115"/>
      <c r="Y31" s="116"/>
      <c r="Z31" s="117"/>
      <c r="AA31" s="115"/>
      <c r="AB31" s="115"/>
      <c r="AC31" s="115"/>
      <c r="AD31" s="115"/>
    </row>
    <row r="32" spans="1:30" s="208" customFormat="1" x14ac:dyDescent="0.4">
      <c r="A32" s="198"/>
      <c r="B32" s="199"/>
      <c r="C32" s="200"/>
      <c r="D32" s="200"/>
      <c r="E32" s="200"/>
      <c r="F32" s="201"/>
      <c r="G32" s="201"/>
      <c r="H32" s="202"/>
      <c r="I32" s="202"/>
      <c r="J32" s="202"/>
      <c r="K32" s="203"/>
      <c r="L32" s="203"/>
      <c r="M32" s="204"/>
      <c r="N32" s="201"/>
      <c r="O32" s="201"/>
      <c r="P32" s="201"/>
      <c r="Q32" s="205"/>
      <c r="R32" s="205"/>
      <c r="S32" s="205"/>
      <c r="T32" s="206"/>
      <c r="U32" s="181"/>
      <c r="V32" s="181"/>
      <c r="W32" s="181"/>
      <c r="X32" s="181"/>
      <c r="Y32" s="207"/>
      <c r="Z32" s="181"/>
      <c r="AA32" s="181"/>
      <c r="AB32" s="181"/>
      <c r="AC32" s="181"/>
      <c r="AD32" s="181"/>
    </row>
    <row r="33" spans="1:30" s="208" customFormat="1" x14ac:dyDescent="0.4">
      <c r="A33" s="198"/>
      <c r="B33" s="199"/>
      <c r="C33" s="200"/>
      <c r="D33" s="200"/>
      <c r="E33" s="200"/>
      <c r="F33" s="201"/>
      <c r="G33" s="201"/>
      <c r="H33" s="202"/>
      <c r="I33" s="202"/>
      <c r="J33" s="202"/>
      <c r="K33" s="203"/>
      <c r="L33" s="203"/>
      <c r="M33" s="204"/>
      <c r="N33" s="201"/>
      <c r="O33" s="201"/>
      <c r="P33" s="201"/>
      <c r="Q33" s="205"/>
      <c r="R33" s="205"/>
      <c r="S33" s="205"/>
      <c r="T33" s="206"/>
      <c r="U33" s="181"/>
      <c r="V33" s="181"/>
      <c r="W33" s="181"/>
      <c r="X33" s="181"/>
      <c r="Y33" s="207"/>
      <c r="Z33" s="181"/>
      <c r="AA33" s="181"/>
      <c r="AB33" s="181"/>
      <c r="AC33" s="181"/>
      <c r="AD33" s="181"/>
    </row>
    <row r="34" spans="1:30" x14ac:dyDescent="0.4">
      <c r="A34" s="26" t="s">
        <v>3</v>
      </c>
      <c r="B34" s="3"/>
      <c r="C34" s="15" t="s">
        <v>5</v>
      </c>
      <c r="D34" s="97" t="s">
        <v>6</v>
      </c>
      <c r="E34" s="295" t="s">
        <v>0</v>
      </c>
      <c r="F34" s="296"/>
      <c r="G34" s="297"/>
      <c r="H34" s="253" t="s">
        <v>34</v>
      </c>
      <c r="I34" s="254"/>
      <c r="J34" s="255"/>
      <c r="K34" s="240" t="s">
        <v>14</v>
      </c>
      <c r="L34" s="241"/>
      <c r="M34" s="242"/>
      <c r="N34" s="243" t="s">
        <v>1</v>
      </c>
      <c r="O34" s="244"/>
      <c r="P34" s="245"/>
      <c r="Q34" s="250" t="s">
        <v>17</v>
      </c>
      <c r="R34" s="251"/>
      <c r="S34" s="252"/>
      <c r="T34" s="22"/>
      <c r="U34" s="196"/>
      <c r="V34" s="196"/>
      <c r="W34" s="117"/>
      <c r="X34" s="61"/>
      <c r="Y34" s="197"/>
      <c r="Z34" s="117"/>
      <c r="AA34" s="61"/>
      <c r="AB34" s="117"/>
      <c r="AC34" s="61"/>
      <c r="AD34" s="117"/>
    </row>
    <row r="35" spans="1:30" x14ac:dyDescent="0.4">
      <c r="A35" s="23" t="s">
        <v>7</v>
      </c>
      <c r="B35" s="1" t="s">
        <v>4</v>
      </c>
      <c r="C35" s="1" t="s">
        <v>8</v>
      </c>
      <c r="D35" s="128" t="s">
        <v>9</v>
      </c>
      <c r="E35" s="129" t="s">
        <v>11</v>
      </c>
      <c r="F35" s="79" t="s">
        <v>12</v>
      </c>
      <c r="G35" s="277" t="s">
        <v>61</v>
      </c>
      <c r="H35" s="284" t="s">
        <v>33</v>
      </c>
      <c r="I35" s="285"/>
      <c r="J35" s="286"/>
      <c r="K35" s="287" t="s">
        <v>15</v>
      </c>
      <c r="L35" s="282"/>
      <c r="M35" s="283"/>
      <c r="N35" s="288" t="s">
        <v>16</v>
      </c>
      <c r="O35" s="289"/>
      <c r="P35" s="290"/>
      <c r="Q35" s="28"/>
      <c r="R35" s="62"/>
      <c r="S35" s="63"/>
      <c r="T35" s="23" t="s">
        <v>2</v>
      </c>
      <c r="U35" s="114"/>
      <c r="V35" s="114"/>
      <c r="W35" s="115"/>
      <c r="Y35" s="77"/>
      <c r="Z35" s="117"/>
      <c r="AB35" s="115"/>
      <c r="AC35" s="19"/>
      <c r="AD35" s="115"/>
    </row>
    <row r="36" spans="1:30" x14ac:dyDescent="0.4">
      <c r="A36" s="132"/>
      <c r="B36" s="133"/>
      <c r="C36" s="134"/>
      <c r="D36" s="135"/>
      <c r="E36" s="131" t="s">
        <v>10</v>
      </c>
      <c r="F36" s="136" t="s">
        <v>13</v>
      </c>
      <c r="G36" s="278"/>
      <c r="H36" s="125">
        <v>2564</v>
      </c>
      <c r="I36" s="125">
        <v>2565</v>
      </c>
      <c r="J36" s="125">
        <v>2566</v>
      </c>
      <c r="K36" s="125">
        <v>2564</v>
      </c>
      <c r="L36" s="125">
        <v>2565</v>
      </c>
      <c r="M36" s="125">
        <v>2566</v>
      </c>
      <c r="N36" s="14">
        <v>2564</v>
      </c>
      <c r="O36" s="14">
        <v>2565</v>
      </c>
      <c r="P36" s="14">
        <v>2566</v>
      </c>
      <c r="Q36" s="14">
        <v>2564</v>
      </c>
      <c r="R36" s="14">
        <v>2565</v>
      </c>
      <c r="S36" s="64">
        <v>2566</v>
      </c>
      <c r="T36" s="134"/>
      <c r="U36" s="114"/>
      <c r="V36" s="114"/>
      <c r="W36" s="115"/>
      <c r="Y36" s="116"/>
      <c r="Z36" s="117"/>
      <c r="AA36" s="115"/>
      <c r="AB36" s="115"/>
      <c r="AC36" s="115"/>
      <c r="AD36" s="115"/>
    </row>
    <row r="37" spans="1:30" x14ac:dyDescent="0.4">
      <c r="A37" s="212"/>
      <c r="B37" s="293" t="s">
        <v>95</v>
      </c>
      <c r="C37" s="294"/>
      <c r="D37" s="213">
        <f>D31</f>
        <v>17</v>
      </c>
      <c r="E37" s="214">
        <f>E31</f>
        <v>17</v>
      </c>
      <c r="F37" s="136">
        <f>F31</f>
        <v>4908540</v>
      </c>
      <c r="G37" s="136">
        <f>G31</f>
        <v>252000</v>
      </c>
      <c r="H37" s="136">
        <f>H31</f>
        <v>17</v>
      </c>
      <c r="I37" s="136">
        <f t="shared" ref="I37:S37" si="23">I31</f>
        <v>17</v>
      </c>
      <c r="J37" s="136">
        <f t="shared" si="23"/>
        <v>21</v>
      </c>
      <c r="K37" s="136" t="str">
        <f t="shared" si="23"/>
        <v>-</v>
      </c>
      <c r="L37" s="136" t="str">
        <f t="shared" si="23"/>
        <v>-</v>
      </c>
      <c r="M37" s="136" t="str">
        <f t="shared" si="23"/>
        <v>+4</v>
      </c>
      <c r="N37" s="136">
        <f t="shared" si="23"/>
        <v>140520</v>
      </c>
      <c r="O37" s="136">
        <f t="shared" si="23"/>
        <v>163080</v>
      </c>
      <c r="P37" s="136">
        <f t="shared" si="23"/>
        <v>679740</v>
      </c>
      <c r="Q37" s="136">
        <f t="shared" si="23"/>
        <v>4629900</v>
      </c>
      <c r="R37" s="136">
        <f t="shared" si="23"/>
        <v>5464140</v>
      </c>
      <c r="S37" s="136">
        <f t="shared" si="23"/>
        <v>6251880</v>
      </c>
      <c r="T37" s="134"/>
      <c r="U37" s="114"/>
      <c r="V37" s="114"/>
      <c r="W37" s="115"/>
      <c r="X37" s="115"/>
      <c r="Y37" s="116"/>
      <c r="Z37" s="117"/>
      <c r="AA37" s="115"/>
      <c r="AB37" s="115"/>
      <c r="AC37" s="115"/>
      <c r="AD37" s="115"/>
    </row>
    <row r="38" spans="1:30" x14ac:dyDescent="0.4">
      <c r="A38" s="195"/>
      <c r="B38" s="182" t="s">
        <v>29</v>
      </c>
      <c r="C38" s="156"/>
      <c r="D38" s="156"/>
      <c r="E38" s="156"/>
      <c r="F38" s="157"/>
      <c r="G38" s="157"/>
      <c r="H38" s="156"/>
      <c r="I38" s="156"/>
      <c r="J38" s="156"/>
      <c r="K38" s="158"/>
      <c r="L38" s="158"/>
      <c r="M38" s="158"/>
      <c r="N38" s="159"/>
      <c r="O38" s="157"/>
      <c r="P38" s="159"/>
      <c r="Q38" s="160"/>
      <c r="R38" s="160"/>
      <c r="S38" s="160"/>
      <c r="T38" s="161"/>
      <c r="U38" s="114"/>
      <c r="V38" s="114"/>
      <c r="W38" s="115"/>
      <c r="X38" s="115"/>
      <c r="Y38" s="116"/>
      <c r="Z38" s="117"/>
      <c r="AA38" s="115"/>
      <c r="AB38" s="115"/>
      <c r="AC38" s="115"/>
      <c r="AD38" s="115"/>
    </row>
    <row r="39" spans="1:30" s="110" customFormat="1" x14ac:dyDescent="0.4">
      <c r="A39" s="100">
        <v>21</v>
      </c>
      <c r="B39" s="230" t="s">
        <v>72</v>
      </c>
      <c r="C39" s="101" t="s">
        <v>40</v>
      </c>
      <c r="D39" s="101">
        <v>1</v>
      </c>
      <c r="E39" s="101">
        <v>1</v>
      </c>
      <c r="F39" s="102">
        <f>U39*12</f>
        <v>422640</v>
      </c>
      <c r="G39" s="102">
        <v>42000</v>
      </c>
      <c r="H39" s="103">
        <v>1</v>
      </c>
      <c r="I39" s="103">
        <v>1</v>
      </c>
      <c r="J39" s="103">
        <v>1</v>
      </c>
      <c r="K39" s="104" t="s">
        <v>30</v>
      </c>
      <c r="L39" s="104" t="s">
        <v>31</v>
      </c>
      <c r="M39" s="104" t="s">
        <v>30</v>
      </c>
      <c r="N39" s="234" t="s">
        <v>62</v>
      </c>
      <c r="O39" s="102">
        <f>AA39*12</f>
        <v>13200</v>
      </c>
      <c r="P39" s="102">
        <f>AC39*12</f>
        <v>13320</v>
      </c>
      <c r="Q39" s="105" t="s">
        <v>62</v>
      </c>
      <c r="R39" s="105">
        <f>F39+G39+O39</f>
        <v>477840</v>
      </c>
      <c r="S39" s="105">
        <f t="shared" ref="S39:S40" si="24">R39+P39</f>
        <v>491160</v>
      </c>
      <c r="T39" s="106"/>
      <c r="U39" s="231">
        <v>35220</v>
      </c>
      <c r="V39" s="231">
        <v>3500</v>
      </c>
      <c r="W39" s="232"/>
      <c r="X39" s="107">
        <f t="shared" ref="X39:X40" si="25">U39*12+V39*12+W39*12</f>
        <v>464640</v>
      </c>
      <c r="Y39" s="138">
        <f t="shared" ref="Y39:Y40" si="26">Z39-U39</f>
        <v>1090</v>
      </c>
      <c r="Z39" s="233">
        <v>36310</v>
      </c>
      <c r="AA39" s="107">
        <f t="shared" ref="AA39:AA40" si="27">AB39-Z39</f>
        <v>1100</v>
      </c>
      <c r="AB39" s="232">
        <v>37410</v>
      </c>
      <c r="AC39" s="107">
        <f t="shared" ref="AC39:AC40" si="28">AD39-AB39</f>
        <v>1110</v>
      </c>
      <c r="AD39" s="232">
        <v>38520</v>
      </c>
    </row>
    <row r="40" spans="1:30" s="110" customFormat="1" ht="16.5" customHeight="1" x14ac:dyDescent="0.4">
      <c r="A40" s="235">
        <v>22</v>
      </c>
      <c r="B40" s="230" t="s">
        <v>23</v>
      </c>
      <c r="C40" s="101" t="s">
        <v>70</v>
      </c>
      <c r="D40" s="101">
        <v>1</v>
      </c>
      <c r="E40" s="101">
        <v>1</v>
      </c>
      <c r="F40" s="102">
        <f>U40*12</f>
        <v>285840</v>
      </c>
      <c r="G40" s="102">
        <v>0</v>
      </c>
      <c r="H40" s="101">
        <v>1</v>
      </c>
      <c r="I40" s="101">
        <v>1</v>
      </c>
      <c r="J40" s="101">
        <v>1</v>
      </c>
      <c r="K40" s="104" t="s">
        <v>30</v>
      </c>
      <c r="L40" s="104" t="s">
        <v>31</v>
      </c>
      <c r="M40" s="104" t="s">
        <v>30</v>
      </c>
      <c r="N40" s="102">
        <f>Y40*12</f>
        <v>10920</v>
      </c>
      <c r="O40" s="102">
        <f>AA40*12</f>
        <v>11160</v>
      </c>
      <c r="P40" s="102">
        <f>AC40*12</f>
        <v>11040</v>
      </c>
      <c r="Q40" s="105">
        <f>F40+G40+N40</f>
        <v>296760</v>
      </c>
      <c r="R40" s="105">
        <f t="shared" ref="R40" si="29">Q40+O40</f>
        <v>307920</v>
      </c>
      <c r="S40" s="105">
        <f t="shared" si="24"/>
        <v>318960</v>
      </c>
      <c r="T40" s="106"/>
      <c r="U40" s="231">
        <v>23820</v>
      </c>
      <c r="V40" s="231">
        <v>0</v>
      </c>
      <c r="W40" s="232"/>
      <c r="X40" s="107">
        <f t="shared" si="25"/>
        <v>285840</v>
      </c>
      <c r="Y40" s="231">
        <f t="shared" si="26"/>
        <v>910</v>
      </c>
      <c r="Z40" s="233">
        <v>24730</v>
      </c>
      <c r="AA40" s="232">
        <f t="shared" si="27"/>
        <v>930</v>
      </c>
      <c r="AB40" s="232">
        <v>25660</v>
      </c>
      <c r="AC40" s="232">
        <f t="shared" si="28"/>
        <v>920</v>
      </c>
      <c r="AD40" s="232">
        <v>26580</v>
      </c>
    </row>
    <row r="41" spans="1:30" ht="21" customHeight="1" x14ac:dyDescent="0.4">
      <c r="A41" s="5"/>
      <c r="B41" s="111" t="s">
        <v>66</v>
      </c>
      <c r="C41" s="7"/>
      <c r="D41" s="7"/>
      <c r="E41" s="7"/>
      <c r="F41" s="30"/>
      <c r="G41" s="30"/>
      <c r="H41" s="7"/>
      <c r="I41" s="7"/>
      <c r="J41" s="7"/>
      <c r="K41" s="6"/>
      <c r="L41" s="6"/>
      <c r="M41" s="6"/>
      <c r="N41" s="8"/>
      <c r="O41" s="30"/>
      <c r="P41" s="8"/>
      <c r="Q41" s="59"/>
      <c r="R41" s="59"/>
      <c r="S41" s="59"/>
      <c r="T41" s="9"/>
      <c r="U41" s="114"/>
      <c r="V41" s="114"/>
      <c r="W41" s="115"/>
      <c r="X41" s="115"/>
      <c r="Y41" s="116"/>
      <c r="Z41" s="117"/>
      <c r="AA41" s="115"/>
      <c r="AB41" s="115"/>
      <c r="AC41" s="115"/>
      <c r="AD41" s="115"/>
    </row>
    <row r="42" spans="1:30" s="110" customFormat="1" ht="17.100000000000001" customHeight="1" x14ac:dyDescent="0.4">
      <c r="A42" s="236">
        <v>23</v>
      </c>
      <c r="B42" s="143" t="s">
        <v>73</v>
      </c>
      <c r="C42" s="101" t="s">
        <v>74</v>
      </c>
      <c r="D42" s="101">
        <v>1</v>
      </c>
      <c r="E42" s="101">
        <v>1</v>
      </c>
      <c r="F42" s="102">
        <f>U42*12</f>
        <v>148680</v>
      </c>
      <c r="G42" s="102">
        <v>0</v>
      </c>
      <c r="H42" s="103">
        <v>1</v>
      </c>
      <c r="I42" s="103">
        <v>1</v>
      </c>
      <c r="J42" s="103">
        <v>1</v>
      </c>
      <c r="K42" s="104" t="s">
        <v>30</v>
      </c>
      <c r="L42" s="104" t="s">
        <v>31</v>
      </c>
      <c r="M42" s="104" t="s">
        <v>30</v>
      </c>
      <c r="N42" s="102">
        <f>Y42*12</f>
        <v>6000</v>
      </c>
      <c r="O42" s="102">
        <f>AA42*12</f>
        <v>6240</v>
      </c>
      <c r="P42" s="102">
        <f>AC42*12</f>
        <v>6480</v>
      </c>
      <c r="Q42" s="105">
        <f t="shared" ref="Q42" si="30">F42+N42</f>
        <v>154680</v>
      </c>
      <c r="R42" s="105">
        <f t="shared" ref="R42" si="31">Q42+O42</f>
        <v>160920</v>
      </c>
      <c r="S42" s="105">
        <f t="shared" ref="S42" si="32">R42+P42</f>
        <v>167400</v>
      </c>
      <c r="T42" s="237"/>
      <c r="U42" s="107">
        <v>12390</v>
      </c>
      <c r="V42" s="138"/>
      <c r="W42" s="107"/>
      <c r="X42" s="107">
        <f t="shared" ref="X42" si="33">U42*12+V42*12+W42*12</f>
        <v>148680</v>
      </c>
      <c r="Y42" s="108">
        <f t="shared" ref="Y42" si="34">Z42-U42</f>
        <v>500</v>
      </c>
      <c r="Z42" s="109">
        <v>12890</v>
      </c>
      <c r="AA42" s="107">
        <f t="shared" ref="AA42" si="35">AB42-Z42</f>
        <v>520</v>
      </c>
      <c r="AB42" s="107">
        <v>13410</v>
      </c>
      <c r="AC42" s="107">
        <f t="shared" ref="AC42" si="36">AD42-AB42</f>
        <v>540</v>
      </c>
      <c r="AD42" s="107">
        <v>13950</v>
      </c>
    </row>
    <row r="43" spans="1:30" ht="17.100000000000001" customHeight="1" x14ac:dyDescent="0.4">
      <c r="A43" s="210"/>
      <c r="B43" s="113" t="s">
        <v>67</v>
      </c>
      <c r="C43" s="7"/>
      <c r="D43" s="7"/>
      <c r="E43" s="7"/>
      <c r="F43" s="30"/>
      <c r="G43" s="30"/>
      <c r="H43" s="5"/>
      <c r="I43" s="5"/>
      <c r="J43" s="5"/>
      <c r="K43" s="6"/>
      <c r="L43" s="6"/>
      <c r="M43" s="6"/>
      <c r="N43" s="8"/>
      <c r="O43" s="30"/>
      <c r="P43" s="8"/>
      <c r="Q43" s="59"/>
      <c r="R43" s="59"/>
      <c r="S43" s="59"/>
      <c r="T43" s="9"/>
      <c r="U43" s="34"/>
      <c r="V43" s="77"/>
      <c r="W43" s="34"/>
      <c r="X43" s="34"/>
      <c r="Y43" s="93"/>
      <c r="Z43" s="52"/>
      <c r="AA43" s="34"/>
      <c r="AB43" s="34"/>
      <c r="AC43" s="34"/>
      <c r="AD43" s="34"/>
    </row>
    <row r="44" spans="1:30" ht="17.100000000000001" customHeight="1" x14ac:dyDescent="0.4">
      <c r="A44" s="209">
        <v>24</v>
      </c>
      <c r="B44" s="179" t="s">
        <v>96</v>
      </c>
      <c r="C44" s="170" t="s">
        <v>62</v>
      </c>
      <c r="D44" s="170" t="s">
        <v>62</v>
      </c>
      <c r="E44" s="170" t="s">
        <v>62</v>
      </c>
      <c r="F44" s="171" t="s">
        <v>62</v>
      </c>
      <c r="G44" s="171" t="s">
        <v>62</v>
      </c>
      <c r="H44" s="177" t="s">
        <v>62</v>
      </c>
      <c r="I44" s="177" t="s">
        <v>62</v>
      </c>
      <c r="J44" s="177">
        <v>1</v>
      </c>
      <c r="K44" s="172" t="s">
        <v>62</v>
      </c>
      <c r="L44" s="172" t="s">
        <v>62</v>
      </c>
      <c r="M44" s="174" t="s">
        <v>84</v>
      </c>
      <c r="N44" s="171">
        <v>0</v>
      </c>
      <c r="O44" s="171">
        <v>0</v>
      </c>
      <c r="P44" s="171">
        <v>108000</v>
      </c>
      <c r="Q44" s="173">
        <v>0</v>
      </c>
      <c r="R44" s="173">
        <v>0</v>
      </c>
      <c r="S44" s="173">
        <v>108000</v>
      </c>
      <c r="T44" s="178" t="s">
        <v>92</v>
      </c>
      <c r="U44" s="51"/>
      <c r="V44" s="37"/>
      <c r="W44" s="37"/>
      <c r="X44" s="37"/>
      <c r="Y44" s="94"/>
      <c r="Z44" s="37"/>
      <c r="AA44" s="37"/>
      <c r="AB44" s="37"/>
      <c r="AC44" s="38"/>
      <c r="AD44" s="37"/>
    </row>
    <row r="45" spans="1:30" ht="17.100000000000001" customHeight="1" x14ac:dyDescent="0.4">
      <c r="A45" s="71"/>
      <c r="B45" s="155" t="s">
        <v>75</v>
      </c>
      <c r="C45" s="156"/>
      <c r="D45" s="156"/>
      <c r="E45" s="156"/>
      <c r="F45" s="157"/>
      <c r="G45" s="157"/>
      <c r="H45" s="156"/>
      <c r="I45" s="156"/>
      <c r="J45" s="156"/>
      <c r="K45" s="158"/>
      <c r="L45" s="158"/>
      <c r="M45" s="158"/>
      <c r="N45" s="159"/>
      <c r="O45" s="157"/>
      <c r="P45" s="159"/>
      <c r="Q45" s="160"/>
      <c r="R45" s="160"/>
      <c r="S45" s="160"/>
      <c r="T45" s="161"/>
      <c r="U45" s="27"/>
      <c r="V45" s="27"/>
      <c r="Y45" s="77"/>
      <c r="Z45" s="61"/>
      <c r="AC45" s="19"/>
    </row>
    <row r="46" spans="1:30" s="110" customFormat="1" ht="17.100000000000001" customHeight="1" x14ac:dyDescent="0.4">
      <c r="A46" s="100">
        <v>25</v>
      </c>
      <c r="B46" s="175" t="s">
        <v>76</v>
      </c>
      <c r="C46" s="101" t="s">
        <v>40</v>
      </c>
      <c r="D46" s="101">
        <v>1</v>
      </c>
      <c r="E46" s="101">
        <v>1</v>
      </c>
      <c r="F46" s="102">
        <f>U46*12</f>
        <v>376080</v>
      </c>
      <c r="G46" s="102">
        <v>42000</v>
      </c>
      <c r="H46" s="103">
        <v>1</v>
      </c>
      <c r="I46" s="103">
        <v>1</v>
      </c>
      <c r="J46" s="103">
        <v>1</v>
      </c>
      <c r="K46" s="104" t="s">
        <v>30</v>
      </c>
      <c r="L46" s="104" t="s">
        <v>31</v>
      </c>
      <c r="M46" s="104" t="s">
        <v>30</v>
      </c>
      <c r="N46" s="102">
        <f>Y46*12</f>
        <v>13320</v>
      </c>
      <c r="O46" s="102">
        <f>AA46*12</f>
        <v>13320</v>
      </c>
      <c r="P46" s="102">
        <f>AC46*12</f>
        <v>13440</v>
      </c>
      <c r="Q46" s="105">
        <f>F46+G46+N46</f>
        <v>431400</v>
      </c>
      <c r="R46" s="105">
        <f t="shared" ref="R46:R48" si="37">Q46+O46</f>
        <v>444720</v>
      </c>
      <c r="S46" s="105">
        <f t="shared" ref="S46:S48" si="38">R46+P46</f>
        <v>458160</v>
      </c>
      <c r="T46" s="106"/>
      <c r="U46" s="231">
        <v>31340</v>
      </c>
      <c r="V46" s="231">
        <v>3500</v>
      </c>
      <c r="W46" s="232"/>
      <c r="X46" s="107">
        <f t="shared" ref="X46" si="39">U46*12+V46*12+W46*12</f>
        <v>418080</v>
      </c>
      <c r="Y46" s="138">
        <f t="shared" ref="Y46" si="40">Z46-U46</f>
        <v>1110</v>
      </c>
      <c r="Z46" s="233">
        <v>32450</v>
      </c>
      <c r="AA46" s="107">
        <f t="shared" ref="AA46" si="41">AB46-Z46</f>
        <v>1110</v>
      </c>
      <c r="AB46" s="232">
        <v>33560</v>
      </c>
      <c r="AC46" s="107">
        <f t="shared" ref="AC46" si="42">AD46-AB46</f>
        <v>1120</v>
      </c>
      <c r="AD46" s="232">
        <v>34680</v>
      </c>
    </row>
    <row r="47" spans="1:30" ht="16.5" customHeight="1" x14ac:dyDescent="0.4">
      <c r="A47" s="71"/>
      <c r="B47" s="10" t="s">
        <v>77</v>
      </c>
      <c r="C47" s="7"/>
      <c r="D47" s="7"/>
      <c r="E47" s="7"/>
      <c r="F47" s="30"/>
      <c r="G47" s="30"/>
      <c r="H47" s="7"/>
      <c r="I47" s="7"/>
      <c r="J47" s="7"/>
      <c r="K47" s="6"/>
      <c r="L47" s="6"/>
      <c r="M47" s="6"/>
      <c r="N47" s="8"/>
      <c r="O47" s="30"/>
      <c r="P47" s="8"/>
      <c r="Q47" s="59"/>
      <c r="R47" s="59"/>
      <c r="S47" s="59"/>
      <c r="T47" s="9"/>
      <c r="Y47" s="77"/>
      <c r="Z47" s="61"/>
      <c r="AC47" s="19"/>
    </row>
    <row r="48" spans="1:30" s="110" customFormat="1" ht="17.100000000000001" customHeight="1" x14ac:dyDescent="0.4">
      <c r="A48" s="100">
        <v>26</v>
      </c>
      <c r="B48" s="143" t="s">
        <v>25</v>
      </c>
      <c r="C48" s="101" t="s">
        <v>64</v>
      </c>
      <c r="D48" s="101">
        <v>1</v>
      </c>
      <c r="E48" s="101">
        <v>1</v>
      </c>
      <c r="F48" s="102">
        <f>U48*12</f>
        <v>362640</v>
      </c>
      <c r="G48" s="102">
        <v>0</v>
      </c>
      <c r="H48" s="101">
        <v>1</v>
      </c>
      <c r="I48" s="101">
        <v>1</v>
      </c>
      <c r="J48" s="101">
        <v>1</v>
      </c>
      <c r="K48" s="104" t="s">
        <v>30</v>
      </c>
      <c r="L48" s="104" t="s">
        <v>31</v>
      </c>
      <c r="M48" s="104" t="s">
        <v>30</v>
      </c>
      <c r="N48" s="102">
        <f>Y48*12</f>
        <v>13440</v>
      </c>
      <c r="O48" s="102">
        <f>AA48*12</f>
        <v>13320</v>
      </c>
      <c r="P48" s="102">
        <f>AC48*12</f>
        <v>13320</v>
      </c>
      <c r="Q48" s="105">
        <f t="shared" ref="Q48" si="43">F48+G48+N48</f>
        <v>376080</v>
      </c>
      <c r="R48" s="105">
        <f t="shared" si="37"/>
        <v>389400</v>
      </c>
      <c r="S48" s="105">
        <f t="shared" si="38"/>
        <v>402720</v>
      </c>
      <c r="T48" s="106"/>
      <c r="U48" s="107">
        <v>30220</v>
      </c>
      <c r="V48" s="107"/>
      <c r="W48" s="107"/>
      <c r="X48" s="107">
        <f>U48*12</f>
        <v>362640</v>
      </c>
      <c r="Y48" s="138">
        <f>Z48-U48</f>
        <v>1120</v>
      </c>
      <c r="Z48" s="109">
        <v>31340</v>
      </c>
      <c r="AA48" s="107">
        <f>AB48-Z48</f>
        <v>1110</v>
      </c>
      <c r="AB48" s="107">
        <v>32450</v>
      </c>
      <c r="AC48" s="107">
        <f>AD48-AB48</f>
        <v>1110</v>
      </c>
      <c r="AD48" s="107">
        <v>33560</v>
      </c>
    </row>
    <row r="49" spans="1:32" ht="17.100000000000001" customHeight="1" x14ac:dyDescent="0.4">
      <c r="A49" s="71"/>
      <c r="B49" s="120" t="s">
        <v>78</v>
      </c>
      <c r="C49" s="7"/>
      <c r="D49" s="7"/>
      <c r="E49" s="7"/>
      <c r="F49" s="30"/>
      <c r="G49" s="30"/>
      <c r="H49" s="5"/>
      <c r="I49" s="5"/>
      <c r="J49" s="5"/>
      <c r="K49" s="6"/>
      <c r="L49" s="6"/>
      <c r="M49" s="6"/>
      <c r="N49" s="8"/>
      <c r="O49" s="30"/>
      <c r="P49" s="8"/>
      <c r="Q49" s="59"/>
      <c r="R49" s="59"/>
      <c r="S49" s="59"/>
      <c r="T49" s="9"/>
      <c r="Y49" s="77"/>
      <c r="Z49" s="61"/>
      <c r="AC49" s="19"/>
    </row>
    <row r="50" spans="1:32" ht="17.100000000000001" customHeight="1" x14ac:dyDescent="0.4">
      <c r="A50" s="71">
        <v>27</v>
      </c>
      <c r="B50" s="112" t="s">
        <v>83</v>
      </c>
      <c r="C50" s="7"/>
      <c r="D50" s="7" t="s">
        <v>62</v>
      </c>
      <c r="E50" s="7" t="s">
        <v>62</v>
      </c>
      <c r="F50" s="149" t="s">
        <v>62</v>
      </c>
      <c r="G50" s="149" t="s">
        <v>62</v>
      </c>
      <c r="H50" s="7">
        <v>1</v>
      </c>
      <c r="I50" s="7">
        <v>1</v>
      </c>
      <c r="J50" s="7">
        <v>1</v>
      </c>
      <c r="K50" s="150" t="s">
        <v>62</v>
      </c>
      <c r="L50" s="150" t="s">
        <v>62</v>
      </c>
      <c r="M50" s="150" t="s">
        <v>62</v>
      </c>
      <c r="N50" s="69" t="s">
        <v>30</v>
      </c>
      <c r="O50" s="69" t="s">
        <v>31</v>
      </c>
      <c r="P50" s="69" t="s">
        <v>30</v>
      </c>
      <c r="Q50" s="69" t="s">
        <v>30</v>
      </c>
      <c r="R50" s="69" t="s">
        <v>31</v>
      </c>
      <c r="S50" s="270" t="s">
        <v>85</v>
      </c>
      <c r="T50" s="271"/>
      <c r="Y50" s="77"/>
      <c r="Z50" s="61"/>
      <c r="AC50" s="19"/>
    </row>
    <row r="51" spans="1:32" ht="17.100000000000001" customHeight="1" x14ac:dyDescent="0.4">
      <c r="A51" s="71">
        <v>28</v>
      </c>
      <c r="B51" s="89" t="s">
        <v>37</v>
      </c>
      <c r="C51" s="68" t="s">
        <v>64</v>
      </c>
      <c r="D51" s="68">
        <v>1</v>
      </c>
      <c r="E51" s="68">
        <v>1</v>
      </c>
      <c r="F51" s="69" t="s">
        <v>30</v>
      </c>
      <c r="G51" s="30"/>
      <c r="H51" s="68">
        <v>1</v>
      </c>
      <c r="I51" s="68">
        <v>1</v>
      </c>
      <c r="J51" s="68">
        <v>1</v>
      </c>
      <c r="K51" s="69" t="s">
        <v>30</v>
      </c>
      <c r="L51" s="69" t="s">
        <v>31</v>
      </c>
      <c r="M51" s="69" t="s">
        <v>30</v>
      </c>
      <c r="N51" s="69" t="s">
        <v>30</v>
      </c>
      <c r="O51" s="69" t="s">
        <v>31</v>
      </c>
      <c r="P51" s="69" t="s">
        <v>30</v>
      </c>
      <c r="Q51" s="69" t="s">
        <v>30</v>
      </c>
      <c r="R51" s="69" t="s">
        <v>31</v>
      </c>
      <c r="S51" s="69" t="s">
        <v>30</v>
      </c>
      <c r="T51" s="111" t="s">
        <v>49</v>
      </c>
      <c r="Y51" s="77"/>
      <c r="Z51" s="61"/>
      <c r="AC51" s="19"/>
    </row>
    <row r="52" spans="1:32" ht="17.100000000000001" customHeight="1" x14ac:dyDescent="0.4">
      <c r="A52" s="71"/>
      <c r="B52" s="121" t="s">
        <v>67</v>
      </c>
      <c r="C52" s="68"/>
      <c r="D52" s="68"/>
      <c r="E52" s="68"/>
      <c r="F52" s="69"/>
      <c r="G52" s="30"/>
      <c r="H52" s="68"/>
      <c r="I52" s="68"/>
      <c r="J52" s="68"/>
      <c r="K52" s="69"/>
      <c r="L52" s="69"/>
      <c r="M52" s="69"/>
      <c r="N52" s="69"/>
      <c r="O52" s="69"/>
      <c r="P52" s="69"/>
      <c r="Q52" s="69"/>
      <c r="R52" s="69"/>
      <c r="S52" s="69"/>
      <c r="T52" s="111" t="s">
        <v>57</v>
      </c>
      <c r="Y52" s="77"/>
      <c r="Z52" s="61"/>
      <c r="AC52" s="19"/>
    </row>
    <row r="53" spans="1:32" ht="17.100000000000001" customHeight="1" x14ac:dyDescent="0.4">
      <c r="A53" s="71">
        <v>29</v>
      </c>
      <c r="B53" s="112" t="s">
        <v>79</v>
      </c>
      <c r="C53" s="7"/>
      <c r="D53" s="68">
        <v>1</v>
      </c>
      <c r="E53" s="68">
        <v>1</v>
      </c>
      <c r="F53" s="69" t="s">
        <v>30</v>
      </c>
      <c r="G53" s="30"/>
      <c r="H53" s="68">
        <v>1</v>
      </c>
      <c r="I53" s="68">
        <v>1</v>
      </c>
      <c r="J53" s="68">
        <v>1</v>
      </c>
      <c r="K53" s="69" t="s">
        <v>30</v>
      </c>
      <c r="L53" s="69" t="s">
        <v>31</v>
      </c>
      <c r="M53" s="69" t="s">
        <v>30</v>
      </c>
      <c r="N53" s="69" t="s">
        <v>30</v>
      </c>
      <c r="O53" s="69" t="s">
        <v>31</v>
      </c>
      <c r="P53" s="69" t="s">
        <v>30</v>
      </c>
      <c r="Q53" s="69" t="s">
        <v>30</v>
      </c>
      <c r="R53" s="69" t="s">
        <v>31</v>
      </c>
      <c r="S53" s="69" t="s">
        <v>30</v>
      </c>
      <c r="T53" s="9"/>
      <c r="Y53" s="77"/>
      <c r="Z53" s="61"/>
      <c r="AC53" s="19"/>
    </row>
    <row r="54" spans="1:32" ht="17.100000000000001" customHeight="1" x14ac:dyDescent="0.4">
      <c r="A54" s="71">
        <v>30</v>
      </c>
      <c r="B54" s="112" t="s">
        <v>79</v>
      </c>
      <c r="C54" s="7"/>
      <c r="D54" s="68">
        <v>1</v>
      </c>
      <c r="E54" s="68">
        <v>1</v>
      </c>
      <c r="F54" s="69" t="s">
        <v>30</v>
      </c>
      <c r="G54" s="30"/>
      <c r="H54" s="68">
        <v>1</v>
      </c>
      <c r="I54" s="68">
        <v>1</v>
      </c>
      <c r="J54" s="68">
        <v>1</v>
      </c>
      <c r="K54" s="69" t="s">
        <v>30</v>
      </c>
      <c r="L54" s="69" t="s">
        <v>31</v>
      </c>
      <c r="M54" s="69" t="s">
        <v>30</v>
      </c>
      <c r="N54" s="69" t="s">
        <v>30</v>
      </c>
      <c r="O54" s="69" t="s">
        <v>31</v>
      </c>
      <c r="P54" s="69" t="s">
        <v>30</v>
      </c>
      <c r="Q54" s="69" t="s">
        <v>30</v>
      </c>
      <c r="R54" s="69" t="s">
        <v>31</v>
      </c>
      <c r="S54" s="69" t="s">
        <v>30</v>
      </c>
      <c r="T54" s="9"/>
      <c r="Y54" s="77"/>
      <c r="Z54" s="61"/>
      <c r="AC54" s="19"/>
    </row>
    <row r="55" spans="1:32" ht="17.100000000000001" customHeight="1" x14ac:dyDescent="0.4">
      <c r="A55" s="71">
        <v>31</v>
      </c>
      <c r="B55" s="179" t="s">
        <v>108</v>
      </c>
      <c r="C55" s="170" t="s">
        <v>62</v>
      </c>
      <c r="D55" s="170" t="s">
        <v>62</v>
      </c>
      <c r="E55" s="170" t="s">
        <v>62</v>
      </c>
      <c r="F55" s="171" t="s">
        <v>62</v>
      </c>
      <c r="G55" s="171" t="s">
        <v>62</v>
      </c>
      <c r="H55" s="177" t="s">
        <v>62</v>
      </c>
      <c r="I55" s="177" t="s">
        <v>62</v>
      </c>
      <c r="J55" s="177">
        <v>1</v>
      </c>
      <c r="K55" s="172" t="s">
        <v>62</v>
      </c>
      <c r="L55" s="172" t="s">
        <v>62</v>
      </c>
      <c r="M55" s="174" t="s">
        <v>84</v>
      </c>
      <c r="N55" s="171">
        <v>0</v>
      </c>
      <c r="O55" s="171">
        <v>0</v>
      </c>
      <c r="P55" s="171">
        <v>108000</v>
      </c>
      <c r="Q55" s="173">
        <v>0</v>
      </c>
      <c r="R55" s="173">
        <v>0</v>
      </c>
      <c r="S55" s="173">
        <v>108000</v>
      </c>
      <c r="T55" s="178" t="s">
        <v>92</v>
      </c>
      <c r="Y55" s="77"/>
      <c r="Z55" s="61"/>
      <c r="AC55" s="19"/>
    </row>
    <row r="56" spans="1:32" ht="18" customHeight="1" x14ac:dyDescent="0.4">
      <c r="A56" s="86"/>
      <c r="B56" s="120" t="s">
        <v>86</v>
      </c>
      <c r="C56" s="7"/>
      <c r="D56" s="68"/>
      <c r="E56" s="68"/>
      <c r="F56" s="69"/>
      <c r="G56" s="30"/>
      <c r="H56" s="68"/>
      <c r="I56" s="68"/>
      <c r="J56" s="68"/>
      <c r="K56" s="69"/>
      <c r="L56" s="69"/>
      <c r="M56" s="69"/>
      <c r="N56" s="69"/>
      <c r="O56" s="69"/>
      <c r="P56" s="69"/>
      <c r="Q56" s="69"/>
      <c r="R56" s="69"/>
      <c r="S56" s="69"/>
      <c r="T56" s="9"/>
      <c r="AA56" s="21"/>
      <c r="AC56" s="55"/>
    </row>
    <row r="57" spans="1:32" ht="17.100000000000001" customHeight="1" x14ac:dyDescent="0.4">
      <c r="A57" s="215" t="s">
        <v>103</v>
      </c>
      <c r="B57" s="188" t="s">
        <v>87</v>
      </c>
      <c r="C57" s="119" t="s">
        <v>89</v>
      </c>
      <c r="D57" s="189" t="s">
        <v>62</v>
      </c>
      <c r="E57" s="189" t="s">
        <v>62</v>
      </c>
      <c r="F57" s="190">
        <v>0</v>
      </c>
      <c r="G57" s="191">
        <v>0</v>
      </c>
      <c r="H57" s="189">
        <v>1</v>
      </c>
      <c r="I57" s="189">
        <v>1</v>
      </c>
      <c r="J57" s="189">
        <v>1</v>
      </c>
      <c r="K57" s="183" t="s">
        <v>62</v>
      </c>
      <c r="L57" s="184" t="s">
        <v>62</v>
      </c>
      <c r="M57" s="184" t="s">
        <v>62</v>
      </c>
      <c r="N57" s="190">
        <v>355320</v>
      </c>
      <c r="O57" s="192">
        <v>12000</v>
      </c>
      <c r="P57" s="192">
        <v>12000</v>
      </c>
      <c r="Q57" s="192">
        <f>N57</f>
        <v>355320</v>
      </c>
      <c r="R57" s="193">
        <f>Q57+O57</f>
        <v>367320</v>
      </c>
      <c r="S57" s="193">
        <f>R57+P57</f>
        <v>379320</v>
      </c>
      <c r="T57" s="151"/>
      <c r="U57" s="53"/>
      <c r="AB57" s="53"/>
      <c r="AC57" s="53"/>
      <c r="AD57" s="53"/>
    </row>
    <row r="58" spans="1:32" ht="17.100000000000001" customHeight="1" x14ac:dyDescent="0.4">
      <c r="A58" s="211"/>
      <c r="B58" s="282" t="s">
        <v>97</v>
      </c>
      <c r="C58" s="283"/>
      <c r="D58" s="185">
        <f t="shared" ref="D58:J58" si="44">SUM(D39:D57)</f>
        <v>8</v>
      </c>
      <c r="E58" s="185">
        <f t="shared" si="44"/>
        <v>8</v>
      </c>
      <c r="F58" s="136">
        <f t="shared" si="44"/>
        <v>1595880</v>
      </c>
      <c r="G58" s="238">
        <f t="shared" si="44"/>
        <v>84000</v>
      </c>
      <c r="H58" s="239">
        <f t="shared" si="44"/>
        <v>10</v>
      </c>
      <c r="I58" s="239">
        <f t="shared" si="44"/>
        <v>10</v>
      </c>
      <c r="J58" s="239">
        <f t="shared" si="44"/>
        <v>12</v>
      </c>
      <c r="K58" s="186" t="s">
        <v>62</v>
      </c>
      <c r="L58" s="187" t="s">
        <v>62</v>
      </c>
      <c r="M58" s="187" t="s">
        <v>88</v>
      </c>
      <c r="N58" s="136">
        <f t="shared" ref="N58:S58" si="45">SUM(N39:N57)</f>
        <v>399000</v>
      </c>
      <c r="O58" s="136">
        <f t="shared" si="45"/>
        <v>69240</v>
      </c>
      <c r="P58" s="136">
        <f t="shared" si="45"/>
        <v>285600</v>
      </c>
      <c r="Q58" s="136">
        <f t="shared" si="45"/>
        <v>1614240</v>
      </c>
      <c r="R58" s="136">
        <f t="shared" si="45"/>
        <v>2148120</v>
      </c>
      <c r="S58" s="136">
        <f t="shared" si="45"/>
        <v>2433720</v>
      </c>
      <c r="T58" s="154"/>
      <c r="U58" s="53"/>
      <c r="V58" s="53"/>
      <c r="W58" s="53"/>
      <c r="X58" s="53"/>
    </row>
    <row r="59" spans="1:32" s="124" customFormat="1" ht="17.100000000000001" customHeight="1" thickBot="1" x14ac:dyDescent="0.45">
      <c r="A59" s="211"/>
      <c r="B59" s="275" t="s">
        <v>102</v>
      </c>
      <c r="C59" s="276"/>
      <c r="D59" s="152">
        <f t="shared" ref="D59:J59" si="46">D37+D58</f>
        <v>25</v>
      </c>
      <c r="E59" s="152">
        <f t="shared" si="46"/>
        <v>25</v>
      </c>
      <c r="F59" s="152">
        <f t="shared" si="46"/>
        <v>6504420</v>
      </c>
      <c r="G59" s="152">
        <f t="shared" si="46"/>
        <v>336000</v>
      </c>
      <c r="H59" s="152">
        <f t="shared" si="46"/>
        <v>27</v>
      </c>
      <c r="I59" s="152">
        <f t="shared" si="46"/>
        <v>27</v>
      </c>
      <c r="J59" s="152">
        <f t="shared" si="46"/>
        <v>33</v>
      </c>
      <c r="K59" s="152" t="s">
        <v>62</v>
      </c>
      <c r="L59" s="152" t="s">
        <v>62</v>
      </c>
      <c r="M59" s="194" t="s">
        <v>99</v>
      </c>
      <c r="N59" s="152">
        <f>N37+N58</f>
        <v>539520</v>
      </c>
      <c r="O59" s="152">
        <f t="shared" ref="O59:S59" si="47">O37+O58</f>
        <v>232320</v>
      </c>
      <c r="P59" s="152">
        <f t="shared" si="47"/>
        <v>965340</v>
      </c>
      <c r="Q59" s="152">
        <f t="shared" si="47"/>
        <v>6244140</v>
      </c>
      <c r="R59" s="152">
        <f t="shared" si="47"/>
        <v>7612260</v>
      </c>
      <c r="S59" s="152">
        <f t="shared" si="47"/>
        <v>8685600</v>
      </c>
      <c r="T59" s="153"/>
      <c r="U59" s="20"/>
      <c r="V59" s="20"/>
      <c r="W59" s="20"/>
      <c r="X59" s="20"/>
      <c r="Y59" s="35"/>
      <c r="Z59" s="123"/>
      <c r="AA59" s="20"/>
      <c r="AB59" s="20"/>
      <c r="AC59" s="20"/>
      <c r="AD59" s="20"/>
    </row>
    <row r="60" spans="1:32" ht="17.100000000000001" customHeight="1" thickTop="1" thickBot="1" x14ac:dyDescent="0.45">
      <c r="A60" s="211"/>
      <c r="B60" s="279" t="s">
        <v>56</v>
      </c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1"/>
      <c r="Q60" s="162">
        <f>Q59*15/100</f>
        <v>936621</v>
      </c>
      <c r="R60" s="162">
        <f>R59*15/100</f>
        <v>1141839</v>
      </c>
      <c r="S60" s="162">
        <f>S59*15/100</f>
        <v>1302840</v>
      </c>
      <c r="T60" s="24"/>
      <c r="U60" s="13"/>
      <c r="AD60" s="53"/>
    </row>
    <row r="61" spans="1:32" ht="21" customHeight="1" thickTop="1" thickBot="1" x14ac:dyDescent="0.45">
      <c r="A61" s="73"/>
      <c r="B61" s="272" t="s">
        <v>36</v>
      </c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4"/>
      <c r="Q61" s="163">
        <f>SUM(Q59:Q60)</f>
        <v>7180761</v>
      </c>
      <c r="R61" s="163">
        <f>SUM(R59:R60)</f>
        <v>8754099</v>
      </c>
      <c r="S61" s="164">
        <f>SUM(S59:S60)</f>
        <v>9988440</v>
      </c>
      <c r="T61" s="24"/>
      <c r="U61" s="84"/>
      <c r="V61" s="53"/>
      <c r="W61" s="66"/>
      <c r="X61" s="66"/>
      <c r="Y61" s="66"/>
      <c r="Z61" s="66"/>
      <c r="AA61" s="95"/>
      <c r="AB61" s="18"/>
      <c r="AC61" s="19"/>
      <c r="AD61" s="53"/>
      <c r="AE61" s="53"/>
      <c r="AF61" s="53"/>
    </row>
    <row r="62" spans="1:32" ht="22.5" thickTop="1" thickBot="1" x14ac:dyDescent="0.5">
      <c r="B62" s="272" t="s">
        <v>53</v>
      </c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4"/>
      <c r="Q62" s="165">
        <v>37335000</v>
      </c>
      <c r="R62" s="165">
        <v>37000000</v>
      </c>
      <c r="S62" s="165">
        <f>R62+(R62*5/100)</f>
        <v>38850000</v>
      </c>
      <c r="T62" s="122"/>
      <c r="U62" s="138"/>
      <c r="V62" s="139"/>
      <c r="W62" s="140"/>
      <c r="X62" s="140"/>
      <c r="Y62" s="140"/>
      <c r="Z62" s="140"/>
      <c r="AA62" s="140"/>
      <c r="AB62" s="18"/>
      <c r="AC62" s="19"/>
      <c r="AD62" s="53"/>
      <c r="AE62" s="53"/>
      <c r="AF62" s="53"/>
    </row>
    <row r="63" spans="1:32" ht="24.75" thickTop="1" thickBot="1" x14ac:dyDescent="0.55000000000000004">
      <c r="B63" s="272" t="s">
        <v>54</v>
      </c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4"/>
      <c r="Q63" s="166">
        <f>Q61*100/Q62</f>
        <v>19.233322619525914</v>
      </c>
      <c r="R63" s="166">
        <f>R61*100/R62</f>
        <v>23.659727027027028</v>
      </c>
      <c r="S63" s="166">
        <f>S61*100/S62</f>
        <v>25.710270270270271</v>
      </c>
      <c r="T63" s="24" t="s">
        <v>105</v>
      </c>
      <c r="U63" s="141"/>
      <c r="V63" s="139"/>
      <c r="W63" s="142"/>
      <c r="X63" s="142"/>
      <c r="Y63" s="142"/>
      <c r="Z63" s="142"/>
      <c r="AA63" s="142"/>
      <c r="AB63" s="18"/>
      <c r="AC63" s="19"/>
      <c r="AD63" s="53"/>
      <c r="AE63" s="53"/>
      <c r="AF63" s="53"/>
    </row>
    <row r="64" spans="1:32" ht="22.5" thickTop="1" x14ac:dyDescent="0.4">
      <c r="B64" s="85" t="s">
        <v>55</v>
      </c>
      <c r="C64" s="85"/>
      <c r="D64" s="85"/>
      <c r="E64" s="85"/>
      <c r="F64" s="85"/>
      <c r="G64" s="96"/>
      <c r="H64" s="85"/>
      <c r="I64" s="85"/>
      <c r="J64" s="85"/>
      <c r="K64" s="85"/>
      <c r="L64" s="85"/>
      <c r="M64" s="85"/>
      <c r="N64" s="85"/>
      <c r="O64" s="85"/>
      <c r="P64" s="85"/>
      <c r="Q64" s="87"/>
      <c r="R64" s="87"/>
      <c r="S64" s="87"/>
      <c r="T64" s="88"/>
      <c r="U64" s="143"/>
      <c r="V64" s="109"/>
      <c r="W64" s="144"/>
      <c r="X64" s="107"/>
      <c r="Y64" s="144"/>
      <c r="Z64" s="107"/>
      <c r="AA64" s="144"/>
      <c r="AB64" s="18"/>
      <c r="AC64" s="19"/>
      <c r="AE64" s="53"/>
      <c r="AF64" s="53"/>
    </row>
    <row r="65" spans="1:32" x14ac:dyDescent="0.4">
      <c r="B65" s="83" t="s">
        <v>52</v>
      </c>
      <c r="C65" s="299" t="s">
        <v>80</v>
      </c>
      <c r="D65" s="299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143"/>
      <c r="V65" s="109"/>
      <c r="W65" s="144"/>
      <c r="X65" s="107"/>
      <c r="Y65" s="144"/>
      <c r="Z65" s="107"/>
      <c r="AA65" s="144"/>
      <c r="AB65" s="54"/>
      <c r="AC65" s="19"/>
      <c r="AE65" s="20"/>
      <c r="AF65" s="53"/>
    </row>
    <row r="66" spans="1:32" x14ac:dyDescent="0.4">
      <c r="C66" s="299" t="s">
        <v>100</v>
      </c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143"/>
      <c r="V66" s="109"/>
      <c r="W66" s="144"/>
      <c r="X66" s="107"/>
      <c r="Y66" s="144"/>
      <c r="Z66" s="107"/>
      <c r="AA66" s="144"/>
      <c r="AB66" s="36"/>
      <c r="AC66" s="19"/>
      <c r="AD66" s="53"/>
      <c r="AE66" s="20"/>
      <c r="AF66" s="53"/>
    </row>
    <row r="67" spans="1:32" s="33" customFormat="1" x14ac:dyDescent="0.4">
      <c r="A67" s="75"/>
      <c r="B67" s="4"/>
      <c r="C67" s="299" t="s">
        <v>101</v>
      </c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145"/>
      <c r="V67" s="107"/>
      <c r="W67" s="144"/>
      <c r="X67" s="146"/>
      <c r="Y67" s="144"/>
      <c r="Z67" s="146"/>
      <c r="AA67" s="144"/>
      <c r="AB67" s="36"/>
      <c r="AC67" s="34"/>
      <c r="AD67" s="34"/>
      <c r="AE67" s="35"/>
      <c r="AF67" s="34"/>
    </row>
    <row r="68" spans="1:32" s="33" customFormat="1" x14ac:dyDescent="0.4">
      <c r="A68" s="221"/>
      <c r="B68" s="16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145"/>
      <c r="V68" s="107"/>
      <c r="W68" s="144"/>
      <c r="X68" s="146"/>
      <c r="Y68" s="144"/>
      <c r="Z68" s="146"/>
      <c r="AA68" s="144"/>
      <c r="AB68" s="36"/>
      <c r="AC68" s="34"/>
      <c r="AD68" s="34"/>
      <c r="AE68" s="35"/>
      <c r="AF68" s="34"/>
    </row>
    <row r="69" spans="1:32" s="33" customFormat="1" x14ac:dyDescent="0.4">
      <c r="A69" s="221"/>
      <c r="B69" s="16"/>
      <c r="C69" s="299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145"/>
      <c r="V69" s="107"/>
      <c r="W69" s="144"/>
      <c r="X69" s="146"/>
      <c r="Y69" s="144"/>
      <c r="Z69" s="146"/>
      <c r="AA69" s="144"/>
      <c r="AB69" s="36"/>
      <c r="AC69" s="34"/>
      <c r="AD69" s="34"/>
      <c r="AE69" s="35"/>
      <c r="AF69" s="34"/>
    </row>
    <row r="70" spans="1:32" s="33" customFormat="1" x14ac:dyDescent="0.4">
      <c r="A70" s="221"/>
      <c r="B70" s="219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145"/>
      <c r="V70" s="107"/>
      <c r="W70" s="144"/>
      <c r="X70" s="146"/>
      <c r="Y70" s="144"/>
      <c r="Z70" s="146"/>
      <c r="AA70" s="144"/>
      <c r="AB70" s="36"/>
      <c r="AC70" s="34"/>
      <c r="AD70" s="34"/>
      <c r="AE70" s="35"/>
      <c r="AF70" s="34"/>
    </row>
    <row r="71" spans="1:32" s="33" customFormat="1" ht="20.25" x14ac:dyDescent="0.4">
      <c r="A71" s="221"/>
      <c r="B71" s="219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145"/>
      <c r="V71" s="107"/>
      <c r="W71" s="144"/>
      <c r="X71" s="146"/>
      <c r="Y71" s="144"/>
      <c r="Z71" s="146"/>
      <c r="AA71" s="144"/>
      <c r="AB71" s="36"/>
      <c r="AC71" s="34"/>
      <c r="AD71" s="34"/>
      <c r="AE71" s="35"/>
      <c r="AF71" s="34"/>
    </row>
    <row r="72" spans="1:32" s="33" customFormat="1" ht="20.25" x14ac:dyDescent="0.4">
      <c r="A72" s="221"/>
      <c r="B72" s="219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145"/>
      <c r="V72" s="107"/>
      <c r="W72" s="144"/>
      <c r="X72" s="146"/>
      <c r="Y72" s="144"/>
      <c r="Z72" s="146"/>
      <c r="AA72" s="144"/>
      <c r="AB72" s="36"/>
      <c r="AC72" s="34"/>
      <c r="AD72" s="34"/>
      <c r="AE72" s="35"/>
      <c r="AF72" s="34"/>
    </row>
    <row r="73" spans="1:32" s="33" customFormat="1" x14ac:dyDescent="0.4">
      <c r="A73" s="221"/>
      <c r="B73" s="219"/>
      <c r="C73" s="200"/>
      <c r="D73" s="200"/>
      <c r="E73" s="200"/>
      <c r="F73" s="201"/>
      <c r="G73" s="201"/>
      <c r="H73" s="218"/>
      <c r="I73" s="218"/>
      <c r="J73" s="218"/>
      <c r="K73" s="218"/>
      <c r="L73" s="218"/>
      <c r="M73" s="218"/>
      <c r="N73" s="201"/>
      <c r="O73" s="201"/>
      <c r="P73" s="201"/>
      <c r="Q73" s="201"/>
      <c r="R73" s="201"/>
      <c r="S73" s="201"/>
      <c r="T73" s="218"/>
      <c r="U73" s="145"/>
      <c r="V73" s="107"/>
      <c r="W73" s="144"/>
      <c r="X73" s="107"/>
      <c r="Y73" s="144"/>
      <c r="Z73" s="146"/>
      <c r="AA73" s="144"/>
      <c r="AB73" s="36"/>
      <c r="AC73" s="34"/>
      <c r="AD73" s="34"/>
      <c r="AE73" s="35"/>
      <c r="AF73" s="34"/>
    </row>
    <row r="74" spans="1:32" s="33" customFormat="1" ht="21.75" x14ac:dyDescent="0.4">
      <c r="A74" s="221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87"/>
      <c r="R74" s="87"/>
      <c r="S74" s="87"/>
      <c r="T74" s="88"/>
      <c r="U74" s="145"/>
      <c r="V74" s="107"/>
      <c r="W74" s="144"/>
      <c r="X74" s="107"/>
      <c r="Y74" s="144"/>
      <c r="Z74" s="146"/>
      <c r="AA74" s="144"/>
      <c r="AB74" s="36"/>
      <c r="AC74" s="34"/>
      <c r="AD74" s="34"/>
      <c r="AE74" s="35"/>
      <c r="AF74" s="34"/>
    </row>
    <row r="75" spans="1:32" s="33" customFormat="1" x14ac:dyDescent="0.4">
      <c r="A75" s="221"/>
      <c r="B75" s="220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145"/>
      <c r="V75" s="107"/>
      <c r="W75" s="144"/>
      <c r="X75" s="107"/>
      <c r="Y75" s="144"/>
      <c r="Z75" s="146"/>
      <c r="AA75" s="144"/>
      <c r="AB75" s="36"/>
      <c r="AC75" s="34"/>
      <c r="AD75" s="34"/>
      <c r="AE75" s="35"/>
      <c r="AF75" s="34"/>
    </row>
    <row r="76" spans="1:32" s="33" customFormat="1" x14ac:dyDescent="0.4">
      <c r="A76" s="221"/>
      <c r="B76" s="16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145"/>
      <c r="V76" s="107"/>
      <c r="W76" s="144"/>
      <c r="X76" s="107"/>
      <c r="Y76" s="144"/>
      <c r="Z76" s="146"/>
      <c r="AA76" s="144"/>
      <c r="AB76" s="36"/>
      <c r="AC76" s="34"/>
      <c r="AD76" s="34"/>
      <c r="AE76" s="35"/>
      <c r="AF76" s="34"/>
    </row>
    <row r="77" spans="1:32" s="33" customFormat="1" x14ac:dyDescent="0.4">
      <c r="A77" s="221"/>
      <c r="B77" s="16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145"/>
      <c r="V77" s="107"/>
      <c r="W77" s="144"/>
      <c r="X77" s="107"/>
      <c r="Y77" s="144"/>
      <c r="Z77" s="146"/>
      <c r="AA77" s="144"/>
      <c r="AB77" s="36"/>
      <c r="AC77" s="34"/>
      <c r="AD77" s="34"/>
      <c r="AE77" s="35"/>
      <c r="AF77" s="34"/>
    </row>
    <row r="78" spans="1:32" s="33" customFormat="1" x14ac:dyDescent="0.4">
      <c r="A78" s="221"/>
      <c r="B78" s="16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17"/>
      <c r="V78" s="107"/>
      <c r="W78" s="144"/>
      <c r="X78" s="107"/>
      <c r="Y78" s="144"/>
      <c r="Z78" s="107"/>
      <c r="AA78" s="144"/>
      <c r="AB78" s="36"/>
      <c r="AC78" s="34"/>
      <c r="AD78" s="34"/>
      <c r="AE78" s="35"/>
      <c r="AF78" s="34"/>
    </row>
    <row r="79" spans="1:32" s="33" customFormat="1" x14ac:dyDescent="0.4">
      <c r="A79" s="221"/>
      <c r="B79" s="16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17"/>
      <c r="V79" s="107"/>
      <c r="W79" s="144"/>
      <c r="X79" s="107"/>
      <c r="Y79" s="144"/>
      <c r="Z79" s="107"/>
      <c r="AA79" s="144"/>
      <c r="AB79" s="36"/>
      <c r="AC79" s="34"/>
      <c r="AD79" s="34"/>
      <c r="AE79" s="35"/>
      <c r="AF79" s="34"/>
    </row>
    <row r="80" spans="1:32" s="33" customFormat="1" x14ac:dyDescent="0.4">
      <c r="A80" s="221"/>
      <c r="B80" s="16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17"/>
      <c r="V80" s="107"/>
      <c r="W80" s="144"/>
      <c r="X80" s="107"/>
      <c r="Y80" s="144"/>
      <c r="Z80" s="107"/>
      <c r="AA80" s="144"/>
      <c r="AB80" s="34"/>
      <c r="AC80" s="35"/>
      <c r="AD80" s="34"/>
    </row>
    <row r="81" spans="1:30" s="33" customFormat="1" x14ac:dyDescent="0.4">
      <c r="A81" s="221"/>
      <c r="B81" s="16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138"/>
      <c r="V81" s="107"/>
      <c r="W81" s="107"/>
      <c r="X81" s="107"/>
      <c r="Y81" s="107"/>
      <c r="Z81" s="107"/>
      <c r="AA81" s="107"/>
      <c r="AB81" s="34"/>
      <c r="AC81" s="35"/>
      <c r="AD81" s="34"/>
    </row>
    <row r="82" spans="1:30" s="33" customFormat="1" x14ac:dyDescent="0.4">
      <c r="A82" s="221"/>
      <c r="B82" s="219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138"/>
      <c r="V82" s="107"/>
      <c r="W82" s="107"/>
      <c r="X82" s="107"/>
      <c r="Y82" s="107"/>
      <c r="Z82" s="107"/>
      <c r="AA82" s="107"/>
      <c r="AB82" s="34"/>
      <c r="AC82" s="35"/>
      <c r="AD82" s="34"/>
    </row>
    <row r="83" spans="1:30" s="33" customFormat="1" x14ac:dyDescent="0.4">
      <c r="A83" s="221"/>
      <c r="B83" s="219"/>
      <c r="C83" s="302" t="s">
        <v>106</v>
      </c>
      <c r="D83" s="302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138"/>
      <c r="V83" s="107"/>
      <c r="W83" s="107"/>
      <c r="X83" s="107"/>
      <c r="Y83" s="107"/>
      <c r="Z83" s="107"/>
      <c r="AA83" s="107"/>
      <c r="AB83" s="34"/>
      <c r="AC83" s="35"/>
      <c r="AD83" s="34"/>
    </row>
    <row r="84" spans="1:30" s="33" customFormat="1" x14ac:dyDescent="0.4">
      <c r="A84" s="221"/>
      <c r="B84" s="219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138"/>
      <c r="V84" s="107"/>
      <c r="W84" s="107"/>
      <c r="X84" s="107"/>
      <c r="Y84" s="147"/>
      <c r="Z84" s="148"/>
      <c r="AA84" s="107"/>
      <c r="AB84" s="34"/>
      <c r="AC84" s="35"/>
      <c r="AD84" s="34"/>
    </row>
    <row r="85" spans="1:30" s="33" customFormat="1" x14ac:dyDescent="0.4">
      <c r="A85" s="75"/>
      <c r="B85" s="31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138"/>
      <c r="V85" s="107"/>
      <c r="W85" s="107"/>
      <c r="X85" s="107"/>
      <c r="Y85" s="147"/>
      <c r="Z85" s="148"/>
      <c r="AA85" s="107"/>
      <c r="AB85" s="34"/>
      <c r="AC85" s="35"/>
      <c r="AD85" s="34"/>
    </row>
    <row r="86" spans="1:30" x14ac:dyDescent="0.4">
      <c r="A86" s="75"/>
      <c r="B86" s="3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3"/>
    </row>
    <row r="87" spans="1:30" x14ac:dyDescent="0.4">
      <c r="B87" s="17"/>
      <c r="C87" s="32"/>
      <c r="D87" s="32"/>
      <c r="E87" s="32"/>
      <c r="H87" s="33"/>
      <c r="I87" s="33"/>
      <c r="J87" s="33"/>
      <c r="K87" s="33"/>
      <c r="L87" s="33"/>
      <c r="M87" s="33"/>
      <c r="N87" s="25"/>
      <c r="P87" s="25"/>
      <c r="Q87" s="67"/>
      <c r="R87" s="67"/>
      <c r="S87" s="67"/>
      <c r="T87" s="33"/>
    </row>
    <row r="88" spans="1:30" x14ac:dyDescent="0.4">
      <c r="B88" s="31"/>
      <c r="C88" s="32"/>
      <c r="D88" s="32"/>
      <c r="E88" s="32"/>
      <c r="H88" s="33"/>
      <c r="I88" s="33"/>
      <c r="J88" s="33"/>
      <c r="K88" s="33"/>
      <c r="L88" s="33"/>
      <c r="M88" s="33"/>
      <c r="N88" s="25"/>
      <c r="P88" s="25"/>
      <c r="T88" s="33"/>
    </row>
    <row r="89" spans="1:30" x14ac:dyDescent="0.4">
      <c r="B89" s="31"/>
      <c r="C89" s="32"/>
      <c r="D89" s="32"/>
      <c r="E89" s="32"/>
      <c r="H89" s="33"/>
      <c r="I89" s="33"/>
      <c r="J89" s="33"/>
      <c r="K89" s="33"/>
      <c r="L89" s="33"/>
      <c r="M89" s="33"/>
      <c r="N89" s="25"/>
      <c r="P89" s="25"/>
      <c r="T89" s="33"/>
    </row>
  </sheetData>
  <mergeCells count="52">
    <mergeCell ref="C83:T83"/>
    <mergeCell ref="C84:T84"/>
    <mergeCell ref="C85:T85"/>
    <mergeCell ref="C86:T86"/>
    <mergeCell ref="C75:T75"/>
    <mergeCell ref="C76:T76"/>
    <mergeCell ref="C77:T77"/>
    <mergeCell ref="C78:T78"/>
    <mergeCell ref="C79:T79"/>
    <mergeCell ref="C80:T80"/>
    <mergeCell ref="C81:T81"/>
    <mergeCell ref="C82:T82"/>
    <mergeCell ref="C71:T71"/>
    <mergeCell ref="C72:T72"/>
    <mergeCell ref="C65:T65"/>
    <mergeCell ref="C66:T66"/>
    <mergeCell ref="C67:T67"/>
    <mergeCell ref="C68:T68"/>
    <mergeCell ref="C69:T69"/>
    <mergeCell ref="C70:T70"/>
    <mergeCell ref="B62:P62"/>
    <mergeCell ref="B63:P63"/>
    <mergeCell ref="Y3:Z3"/>
    <mergeCell ref="B59:C59"/>
    <mergeCell ref="G3:G4"/>
    <mergeCell ref="B60:P60"/>
    <mergeCell ref="B61:P61"/>
    <mergeCell ref="B58:C58"/>
    <mergeCell ref="G35:G36"/>
    <mergeCell ref="H35:J35"/>
    <mergeCell ref="K35:M35"/>
    <mergeCell ref="N35:P35"/>
    <mergeCell ref="B31:C31"/>
    <mergeCell ref="B37:C37"/>
    <mergeCell ref="E34:G34"/>
    <mergeCell ref="H34:J34"/>
    <mergeCell ref="Y2:AD2"/>
    <mergeCell ref="AA3:AB3"/>
    <mergeCell ref="AC3:AD3"/>
    <mergeCell ref="S50:T50"/>
    <mergeCell ref="Q34:S34"/>
    <mergeCell ref="K34:M34"/>
    <mergeCell ref="N34:P34"/>
    <mergeCell ref="A1:T1"/>
    <mergeCell ref="N2:P2"/>
    <mergeCell ref="N3:P3"/>
    <mergeCell ref="Q2:S2"/>
    <mergeCell ref="H2:J2"/>
    <mergeCell ref="H3:J3"/>
    <mergeCell ref="K2:M2"/>
    <mergeCell ref="K3:M3"/>
    <mergeCell ref="E2:G2"/>
  </mergeCells>
  <pageMargins left="0" right="0" top="0.19685039370078741" bottom="7.874015748031496E-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WIN10.PRO</cp:lastModifiedBy>
  <cp:lastPrinted>2022-09-05T02:47:23Z</cp:lastPrinted>
  <dcterms:created xsi:type="dcterms:W3CDTF">2014-07-31T10:00:23Z</dcterms:created>
  <dcterms:modified xsi:type="dcterms:W3CDTF">2022-09-05T02:48:01Z</dcterms:modified>
</cp:coreProperties>
</file>