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อบต. 61\โครงสร้าง อบต.ใหม่\โครงสร้างอบต.ปี 64\แบบเล่มการปรับโครงสร้างการแบ่งส่วนราชการ\เล่มแผนอัตรากำลัง ฉบับปรับปรุงโครงสร้าง 12564\"/>
    </mc:Choice>
  </mc:AlternateContent>
  <bookViews>
    <workbookView xWindow="0" yWindow="0" windowWidth="20325" windowHeight="9495" tabRatio="57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Sheet1!$A$1:$AD$80</definedName>
  </definedNames>
  <calcPr calcId="152511"/>
</workbook>
</file>

<file path=xl/calcChain.xml><?xml version="1.0" encoding="utf-8"?>
<calcChain xmlns="http://schemas.openxmlformats.org/spreadsheetml/2006/main">
  <c r="P50" i="1" l="1"/>
  <c r="O50" i="1"/>
  <c r="N50" i="1"/>
  <c r="J50" i="1"/>
  <c r="I50" i="1"/>
  <c r="H50" i="1"/>
  <c r="G50" i="1"/>
  <c r="F50" i="1"/>
  <c r="Q49" i="1"/>
  <c r="R49" i="1" s="1"/>
  <c r="S49" i="1" s="1"/>
  <c r="D32" i="1" l="1"/>
  <c r="D37" i="1" s="1"/>
  <c r="D51" i="1" s="1"/>
  <c r="J32" i="1"/>
  <c r="J37" i="1" s="1"/>
  <c r="J51" i="1" s="1"/>
  <c r="I32" i="1"/>
  <c r="I37" i="1" s="1"/>
  <c r="I51" i="1" s="1"/>
  <c r="H32" i="1"/>
  <c r="H37" i="1" s="1"/>
  <c r="H51" i="1" s="1"/>
  <c r="G32" i="1"/>
  <c r="G37" i="1" s="1"/>
  <c r="G51" i="1" s="1"/>
  <c r="E32" i="1"/>
  <c r="E37" i="1" s="1"/>
  <c r="E51" i="1" s="1"/>
  <c r="Q41" i="1"/>
  <c r="R41" i="1" s="1"/>
  <c r="S41" i="1" s="1"/>
  <c r="AC39" i="1"/>
  <c r="AA39" i="1"/>
  <c r="Y39" i="1"/>
  <c r="X39" i="1"/>
  <c r="Q39" i="1"/>
  <c r="AC29" i="1"/>
  <c r="AA29" i="1"/>
  <c r="Y29" i="1"/>
  <c r="X29" i="1"/>
  <c r="AC31" i="1"/>
  <c r="AA31" i="1"/>
  <c r="Y31" i="1"/>
  <c r="X31" i="1"/>
  <c r="Q31" i="1"/>
  <c r="R31" i="1" s="1"/>
  <c r="S31" i="1" s="1"/>
  <c r="Q29" i="1"/>
  <c r="R29" i="1" s="1"/>
  <c r="S29" i="1" s="1"/>
  <c r="AC27" i="1"/>
  <c r="AC28" i="1"/>
  <c r="AA27" i="1"/>
  <c r="AA28" i="1"/>
  <c r="Y27" i="1"/>
  <c r="Y28" i="1"/>
  <c r="X27" i="1"/>
  <c r="X28" i="1"/>
  <c r="Q28" i="1"/>
  <c r="R28" i="1" s="1"/>
  <c r="S28" i="1" s="1"/>
  <c r="AC25" i="1"/>
  <c r="AC26" i="1"/>
  <c r="AA25" i="1"/>
  <c r="AA26" i="1"/>
  <c r="Y25" i="1"/>
  <c r="Y26" i="1"/>
  <c r="X25" i="1"/>
  <c r="X26" i="1"/>
  <c r="Q26" i="1"/>
  <c r="R26" i="1" s="1"/>
  <c r="S26" i="1" s="1"/>
  <c r="AC22" i="1"/>
  <c r="AC23" i="1"/>
  <c r="AC24" i="1"/>
  <c r="AA22" i="1"/>
  <c r="AA23" i="1"/>
  <c r="AA24" i="1"/>
  <c r="Y22" i="1"/>
  <c r="Y23" i="1"/>
  <c r="Y24" i="1"/>
  <c r="X22" i="1"/>
  <c r="X23" i="1"/>
  <c r="X24" i="1"/>
  <c r="Q24" i="1"/>
  <c r="R24" i="1" s="1"/>
  <c r="S24" i="1" s="1"/>
  <c r="Q23" i="1"/>
  <c r="R23" i="1" s="1"/>
  <c r="S23" i="1" s="1"/>
  <c r="K32" i="1"/>
  <c r="K37" i="1" s="1"/>
  <c r="L32" i="1"/>
  <c r="L37" i="1" s="1"/>
  <c r="M32" i="1"/>
  <c r="M37" i="1" s="1"/>
  <c r="Q22" i="1"/>
  <c r="R22" i="1" s="1"/>
  <c r="S22" i="1" s="1"/>
  <c r="AC15" i="1"/>
  <c r="AA15" i="1"/>
  <c r="Y15" i="1"/>
  <c r="X15" i="1"/>
  <c r="Q21" i="1"/>
  <c r="Q15" i="1"/>
  <c r="R15" i="1" s="1"/>
  <c r="S15" i="1" s="1"/>
  <c r="Q12" i="1"/>
  <c r="Y11" i="1"/>
  <c r="Q11" i="1"/>
  <c r="Q10" i="1"/>
  <c r="Q8" i="1"/>
  <c r="Q7" i="1"/>
  <c r="R39" i="1" l="1"/>
  <c r="Q50" i="1"/>
  <c r="S54" i="1"/>
  <c r="S39" i="1" l="1"/>
  <c r="S50" i="1" s="1"/>
  <c r="R50" i="1"/>
  <c r="AC41" i="1"/>
  <c r="AA41" i="1"/>
  <c r="Y41" i="1"/>
  <c r="X41" i="1"/>
  <c r="AC21" i="1"/>
  <c r="AA21" i="1"/>
  <c r="Y21" i="1"/>
  <c r="X21" i="1"/>
  <c r="R21" i="1" l="1"/>
  <c r="S21" i="1" s="1"/>
  <c r="AC14" i="1"/>
  <c r="AA14" i="1"/>
  <c r="Y14" i="1"/>
  <c r="X14" i="1"/>
  <c r="Q14" i="1" l="1"/>
  <c r="R14" i="1" s="1"/>
  <c r="S14" i="1" s="1"/>
  <c r="Y19" i="1"/>
  <c r="Z19" i="1" s="1"/>
  <c r="X19" i="1"/>
  <c r="Y18" i="1"/>
  <c r="X18" i="1"/>
  <c r="Y17" i="1"/>
  <c r="Z17" i="1" s="1"/>
  <c r="X17" i="1"/>
  <c r="Z18" i="1" l="1"/>
  <c r="AA18" i="1" s="1"/>
  <c r="Q18" i="1"/>
  <c r="AA19" i="1"/>
  <c r="Q19" i="1"/>
  <c r="AA17" i="1"/>
  <c r="Q17" i="1"/>
  <c r="R19" i="1" l="1"/>
  <c r="R18" i="1"/>
  <c r="R17" i="1"/>
  <c r="AB18" i="1"/>
  <c r="AC18" i="1" s="1"/>
  <c r="AB19" i="1"/>
  <c r="AB17" i="1"/>
  <c r="AC12" i="1"/>
  <c r="AA12" i="1"/>
  <c r="Y12" i="1"/>
  <c r="X12" i="1"/>
  <c r="S18" i="1" l="1"/>
  <c r="AC19" i="1"/>
  <c r="S19" i="1" s="1"/>
  <c r="AD18" i="1"/>
  <c r="AC17" i="1"/>
  <c r="S17" i="1" s="1"/>
  <c r="R12" i="1"/>
  <c r="S12" i="1" s="1"/>
  <c r="AD19" i="1" l="1"/>
  <c r="AD17" i="1"/>
  <c r="AC10" i="1" l="1"/>
  <c r="AA10" i="1"/>
  <c r="Y10" i="1"/>
  <c r="X10" i="1"/>
  <c r="X5" i="1"/>
  <c r="AC9" i="1"/>
  <c r="AC11" i="1"/>
  <c r="AA9" i="1"/>
  <c r="AA11" i="1"/>
  <c r="Y8" i="1"/>
  <c r="Y9" i="1"/>
  <c r="P5" i="1"/>
  <c r="O5" i="1"/>
  <c r="N5" i="1"/>
  <c r="N32" i="1" s="1"/>
  <c r="P32" i="1" l="1"/>
  <c r="P37" i="1" s="1"/>
  <c r="P51" i="1" s="1"/>
  <c r="O32" i="1"/>
  <c r="O37" i="1" s="1"/>
  <c r="O51" i="1" s="1"/>
  <c r="Q5" i="1"/>
  <c r="N37" i="1"/>
  <c r="N51" i="1" s="1"/>
  <c r="R10" i="1" l="1"/>
  <c r="S10" i="1" s="1"/>
  <c r="X11" i="1" l="1"/>
  <c r="X9" i="1"/>
  <c r="X8" i="1"/>
  <c r="X7" i="1"/>
  <c r="R5" i="1" l="1"/>
  <c r="S5" i="1" l="1"/>
  <c r="R8" i="1"/>
  <c r="S8" i="1" s="1"/>
  <c r="F9" i="1"/>
  <c r="R11" i="1"/>
  <c r="S11" i="1" s="1"/>
  <c r="F32" i="1" l="1"/>
  <c r="F37" i="1" s="1"/>
  <c r="F51" i="1" s="1"/>
  <c r="Q9" i="1"/>
  <c r="Q32" i="1" l="1"/>
  <c r="Q37" i="1" s="1"/>
  <c r="Q51" i="1" s="1"/>
  <c r="Q52" i="1" s="1"/>
  <c r="R9" i="1"/>
  <c r="S9" i="1" s="1"/>
  <c r="R7" i="1"/>
  <c r="R32" i="1" l="1"/>
  <c r="R37" i="1" s="1"/>
  <c r="R51" i="1" s="1"/>
  <c r="R52" i="1" s="1"/>
  <c r="S7" i="1"/>
  <c r="Q53" i="1" l="1"/>
  <c r="Q55" i="1" s="1"/>
  <c r="S32" i="1"/>
  <c r="S37" i="1" s="1"/>
  <c r="S51" i="1" s="1"/>
  <c r="S52" i="1" s="1"/>
  <c r="R53" i="1" l="1"/>
  <c r="R55" i="1" s="1"/>
  <c r="S53" i="1" l="1"/>
  <c r="S55" i="1" s="1"/>
</calcChain>
</file>

<file path=xl/sharedStrings.xml><?xml version="1.0" encoding="utf-8"?>
<sst xmlns="http://schemas.openxmlformats.org/spreadsheetml/2006/main" count="282" uniqueCount="104">
  <si>
    <t xml:space="preserve">จำนวนที่มีอยู่ปัจจุบัน
 </t>
  </si>
  <si>
    <t>ภาระค่าใช้จ่าย</t>
  </si>
  <si>
    <t>หมายเหตุ</t>
  </si>
  <si>
    <t>ลำดับ</t>
  </si>
  <si>
    <t>ชื่อสายงาน</t>
  </si>
  <si>
    <t>ระดับ</t>
  </si>
  <si>
    <t>จำนวน</t>
  </si>
  <si>
    <t>ที่</t>
  </si>
  <si>
    <t>ตำแหน่ง</t>
  </si>
  <si>
    <t>ทั้งหมด</t>
  </si>
  <si>
    <t>(คน)</t>
  </si>
  <si>
    <t xml:space="preserve">จำนวน </t>
  </si>
  <si>
    <t>เงินเดือน</t>
  </si>
  <si>
    <t>(1)</t>
  </si>
  <si>
    <t>อัตรากำลังคน</t>
  </si>
  <si>
    <t>เพิ่ม/ลด</t>
  </si>
  <si>
    <t>ที่เพิ่มขึ้น (2)</t>
  </si>
  <si>
    <t>ค่าใช้จ่ายรวม (3)</t>
  </si>
  <si>
    <t>เจ้าพนักงานธุรการ</t>
  </si>
  <si>
    <t>เจ้าพนักงานป้องกันและบรรเทาสาธารณภัย</t>
  </si>
  <si>
    <t>เงินเพิ่ม</t>
  </si>
  <si>
    <t>นักวิชาการเงินและบัญชี</t>
  </si>
  <si>
    <t>เจ้าพนักงานจัดเก็บรายได้</t>
  </si>
  <si>
    <t>นายช่างโยธา</t>
  </si>
  <si>
    <t>ผอ.กองคลัง (นักบริหารงานคลัง)</t>
  </si>
  <si>
    <t>นักวิชาการศึกษา</t>
  </si>
  <si>
    <t>พนักงานขับรถยนต์</t>
  </si>
  <si>
    <t>ป.ตรี</t>
  </si>
  <si>
    <t>กองคลัง</t>
  </si>
  <si>
    <t>กองช่าง</t>
  </si>
  <si>
    <t xml:space="preserve"> -</t>
  </si>
  <si>
    <t xml:space="preserve"> - </t>
  </si>
  <si>
    <t>ผู้ช่วยเจ้าพนักงานธุรการ</t>
  </si>
  <si>
    <t>ใช้ในช่วงระยะ 3 ปี ข้างหน้า</t>
  </si>
  <si>
    <t>อัตราตำแหน่งที่คาดว่าจะต้อง</t>
  </si>
  <si>
    <t>รวม/ยอดยกไป</t>
  </si>
  <si>
    <t>ยอดยกมา</t>
  </si>
  <si>
    <t>(4)</t>
  </si>
  <si>
    <t>(5)</t>
  </si>
  <si>
    <t>(6)</t>
  </si>
  <si>
    <t>รวมเป็นค่าใช้จ่ายบุคคลทั้งสิ้น</t>
  </si>
  <si>
    <t>(7)</t>
  </si>
  <si>
    <t>ครู</t>
  </si>
  <si>
    <t>ว่าง</t>
  </si>
  <si>
    <t>กลาง</t>
  </si>
  <si>
    <t>ต้น</t>
  </si>
  <si>
    <t>นักทรัพยากรบุคคล</t>
  </si>
  <si>
    <t>นักวิเคราะห์นโยบายและแผน</t>
  </si>
  <si>
    <t>การคำนวณค่าใช้จ่ายที่เพิ่มขึ้น (2)</t>
  </si>
  <si>
    <t>รวม/ปี (1)</t>
  </si>
  <si>
    <t>อัตราเงินเดือน</t>
  </si>
  <si>
    <t>บัญชี 5</t>
  </si>
  <si>
    <t>ต่อเดือน</t>
  </si>
  <si>
    <t>ประจำตำแหน่ง</t>
  </si>
  <si>
    <t>เงิน</t>
  </si>
  <si>
    <t>ผู้ช่วยเจ้าพนักงานการเงินและบัญชี</t>
  </si>
  <si>
    <t>ผู้ช่วยเจ้าพนักงานพัฒนาชุมชน</t>
  </si>
  <si>
    <t>หมายเหตุ :</t>
  </si>
  <si>
    <t>งบประมาณรายจ่ายประจำปี (รวมเงินอุดหนุน)</t>
  </si>
  <si>
    <t>(8)</t>
  </si>
  <si>
    <t>คิดร้อยละ 40 ของงบประมาณรายจ่ายประจำปี (รวมเงินอุดหนุน (6)*100/(7)</t>
  </si>
  <si>
    <t>กรณีฐานการคำนวณงบประมาณรวมเงินอุดหนุน</t>
  </si>
  <si>
    <t>ประมาณการประโยชน์ตอบแทนอื่น 15%</t>
  </si>
  <si>
    <t>อุดหนุน</t>
  </si>
  <si>
    <t>1/1.5 ขั้น</t>
  </si>
  <si>
    <t xml:space="preserve">๙. ภาระค่าใช้จ่ายเกี่ยวกับเงินเดือนและประโยชน์ตอบแทนอื่น                                                                   </t>
  </si>
  <si>
    <t>ปลัด อบต. (นักบริหารงานท้องถิ่น)</t>
  </si>
  <si>
    <t>สำนักปลัด อบต.</t>
  </si>
  <si>
    <t>เงินประจำตำแหน่ง (2)</t>
  </si>
  <si>
    <t>-</t>
  </si>
  <si>
    <t>หัวหน้าสำนักปลัด (นักบริหารงานทั่วไป)</t>
  </si>
  <si>
    <t>ชก.</t>
  </si>
  <si>
    <t>นักพัฒนาชุมชน</t>
  </si>
  <si>
    <t>ปก.</t>
  </si>
  <si>
    <t>พนักงานจ้างตามภารกิจ (ประเภทผู้มีคุณวุฒิ)</t>
  </si>
  <si>
    <t>พนักงานจ้างทั่วไป</t>
  </si>
  <si>
    <t>นักการภารโรง</t>
  </si>
  <si>
    <t>เจ้าพนักงานพัสดุ</t>
  </si>
  <si>
    <t>ชง.</t>
  </si>
  <si>
    <t>ปวช.</t>
  </si>
  <si>
    <t>ผอ.กองช่าง ( นักบริหารงานช่าง)</t>
  </si>
  <si>
    <t>ผู้ช่วยนายช่างโยธา</t>
  </si>
  <si>
    <t>ปง.</t>
  </si>
  <si>
    <t>ปวส.</t>
  </si>
  <si>
    <t>กองการศึกษา ศาสนาและวัฒนธรรม</t>
  </si>
  <si>
    <t>ผอ.กองการศึกษา ศาสนาและวัฒนธรรม</t>
  </si>
  <si>
    <t>(นักบริหารการศึกษา)</t>
  </si>
  <si>
    <t>ศูนย์พัฒนาเด็กเล็ก อบต.ขวาวใหญ่</t>
  </si>
  <si>
    <t>ผู้ดูแลเด็ก (ทั่วไป)</t>
  </si>
  <si>
    <t xml:space="preserve">งบประมาณรายจ่ายประจำปีงบประมาณ  พ.ศ. 2564  37,335,000 บาท ประมาณการเพิ่มขึ้นร้อยละ 5  ของงบประมาณรายจ่ายประจำปี 2563 </t>
  </si>
  <si>
    <t xml:space="preserve">งบประมาณรายจ่ายประจำปีงบประมาณ  พ.ศ. 2565  39,201,750 บาท ประมาณการเพิ่มขึ้นร้อยละ 5  ของงบประมาณรายจ่ายประจำปี 2564 </t>
  </si>
  <si>
    <t xml:space="preserve">งบประมาณรายจ่ายประจำปีงบประมาณ  พ.ศ. 2566  41,161,838 บาท ประมาณการเพิ่มขึ้นร้อยละ 5  ของงบประมาณรายจ่ายประจำปี 2565 </t>
  </si>
  <si>
    <t>ปง./ชง.</t>
  </si>
  <si>
    <t>คนงานทั่วไป (งานป้องกัน ฯ)</t>
  </si>
  <si>
    <t>หัวหน้าศูนย์พัฒนาเด็กเล็ก อบต.ขวาวใหญ่</t>
  </si>
  <si>
    <t>+1</t>
  </si>
  <si>
    <t>กำหนดขึ้นใหม่ รอการอุดหนุนจาก สถ.</t>
  </si>
  <si>
    <t>หน่วยตรวจสอบภายใน</t>
  </si>
  <si>
    <t>นักวิชาการตรวจสอบภายใน</t>
  </si>
  <si>
    <t>กำหนดเพิ่ม</t>
  </si>
  <si>
    <t>รวมเฉพาะหน้า 73</t>
  </si>
  <si>
    <t>+2</t>
  </si>
  <si>
    <t>รวมหน้า 72+73</t>
  </si>
  <si>
    <t>ปก./ชก.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</si>
</sst>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name val="TH SarabunIT๙"/>
      <family val="2"/>
    </font>
    <font>
      <sz val="12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u/>
      <sz val="12"/>
      <name val="TH SarabunIT๙"/>
      <family val="2"/>
    </font>
    <font>
      <b/>
      <sz val="11"/>
      <name val="TH SarabunIT๙"/>
      <family val="2"/>
    </font>
    <font>
      <sz val="16"/>
      <color theme="1"/>
      <name val="TH SarabunIT๙"/>
      <family val="2"/>
    </font>
    <font>
      <sz val="12"/>
      <name val="Angsana New"/>
      <family val="1"/>
    </font>
    <font>
      <sz val="12"/>
      <color theme="1"/>
      <name val="Angsana New"/>
      <family val="1"/>
    </font>
    <font>
      <sz val="12"/>
      <color rgb="FFFF0000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4"/>
      <color theme="1"/>
      <name val="Angsana New"/>
      <family val="1"/>
    </font>
    <font>
      <sz val="12"/>
      <color rgb="FFFFC000"/>
      <name val="Angsana New"/>
      <family val="1"/>
    </font>
    <font>
      <b/>
      <sz val="12"/>
      <color rgb="FFFF0000"/>
      <name val="Angsana New"/>
      <family val="1"/>
    </font>
    <font>
      <sz val="10"/>
      <color theme="1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  <font>
      <b/>
      <sz val="16"/>
      <color rgb="FFC00000"/>
      <name val="Angsana New"/>
      <family val="1"/>
    </font>
    <font>
      <b/>
      <sz val="10"/>
      <name val="TH SarabunIT๙"/>
      <family val="2"/>
    </font>
    <font>
      <b/>
      <sz val="11"/>
      <color theme="1"/>
      <name val="TH SarabunIT๙"/>
      <family val="2"/>
    </font>
    <font>
      <b/>
      <u/>
      <sz val="12"/>
      <color theme="1"/>
      <name val="TH SarabunIT๙"/>
      <family val="2"/>
    </font>
    <font>
      <b/>
      <sz val="9"/>
      <name val="TH SarabunIT๙"/>
      <family val="2"/>
    </font>
    <font>
      <b/>
      <sz val="10"/>
      <color theme="1"/>
      <name val="TH SarabunIT๙"/>
      <family val="2"/>
    </font>
    <font>
      <b/>
      <sz val="10"/>
      <color theme="1"/>
      <name val="Tahoma"/>
      <family val="2"/>
      <charset val="222"/>
      <scheme val="minor"/>
    </font>
    <font>
      <sz val="12"/>
      <color rgb="FFFF0000"/>
      <name val="TH SarabunIT๙"/>
      <family val="2"/>
    </font>
    <font>
      <b/>
      <sz val="15"/>
      <name val="TH SarabunIT๙"/>
      <family val="2"/>
    </font>
    <font>
      <b/>
      <sz val="14"/>
      <color theme="1"/>
      <name val="TH SarabunIT๙"/>
      <family val="2"/>
    </font>
    <font>
      <sz val="10"/>
      <name val="TH SarabunIT๙"/>
      <family val="2"/>
    </font>
    <font>
      <sz val="10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43" fontId="32" fillId="0" borderId="0" applyFont="0" applyFill="0" applyBorder="0" applyAlignment="0" applyProtection="0"/>
  </cellStyleXfs>
  <cellXfs count="265">
    <xf numFmtId="0" fontId="0" fillId="0" borderId="0" xfId="0"/>
    <xf numFmtId="0" fontId="2" fillId="0" borderId="2" xfId="1" applyFont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5" xfId="1" applyFont="1" applyBorder="1" applyAlignment="1">
      <alignment horizontal="center"/>
    </xf>
    <xf numFmtId="0" fontId="3" fillId="0" borderId="15" xfId="1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" fontId="4" fillId="0" borderId="15" xfId="0" applyNumberFormat="1" applyFont="1" applyBorder="1" applyAlignment="1">
      <alignment horizontal="right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49" fontId="4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17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12" fillId="0" borderId="15" xfId="1" applyNumberFormat="1" applyFont="1" applyBorder="1" applyAlignment="1">
      <alignment horizontal="center"/>
    </xf>
    <xf numFmtId="0" fontId="10" fillId="0" borderId="15" xfId="0" applyFont="1" applyBorder="1"/>
    <xf numFmtId="3" fontId="10" fillId="0" borderId="15" xfId="0" applyNumberFormat="1" applyFont="1" applyBorder="1"/>
    <xf numFmtId="3" fontId="11" fillId="0" borderId="15" xfId="0" applyNumberFormat="1" applyFont="1" applyBorder="1"/>
    <xf numFmtId="3" fontId="13" fillId="0" borderId="15" xfId="0" applyNumberFormat="1" applyFont="1" applyBorder="1"/>
    <xf numFmtId="3" fontId="10" fillId="0" borderId="22" xfId="0" applyNumberFormat="1" applyFont="1" applyBorder="1"/>
    <xf numFmtId="0" fontId="2" fillId="0" borderId="1" xfId="1" applyFont="1" applyBorder="1" applyAlignment="1"/>
    <xf numFmtId="0" fontId="7" fillId="0" borderId="2" xfId="1" applyFont="1" applyBorder="1" applyAlignment="1">
      <alignment horizontal="center"/>
    </xf>
    <xf numFmtId="0" fontId="4" fillId="0" borderId="20" xfId="0" applyFont="1" applyBorder="1"/>
    <xf numFmtId="3" fontId="4" fillId="0" borderId="0" xfId="0" applyNumberFormat="1" applyFont="1" applyFill="1" applyAlignment="1">
      <alignment horizontal="right"/>
    </xf>
    <xf numFmtId="0" fontId="7" fillId="0" borderId="1" xfId="1" applyFont="1" applyBorder="1" applyAlignment="1">
      <alignment horizontal="center"/>
    </xf>
    <xf numFmtId="3" fontId="10" fillId="0" borderId="15" xfId="0" applyNumberFormat="1" applyFont="1" applyBorder="1" applyAlignment="1">
      <alignment horizontal="right"/>
    </xf>
    <xf numFmtId="3" fontId="2" fillId="0" borderId="12" xfId="1" applyNumberFormat="1" applyFont="1" applyFill="1" applyBorder="1" applyAlignment="1">
      <alignment horizontal="center"/>
    </xf>
    <xf numFmtId="3" fontId="3" fillId="0" borderId="15" xfId="1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10" fillId="0" borderId="15" xfId="0" applyNumberFormat="1" applyFont="1" applyFill="1" applyBorder="1"/>
    <xf numFmtId="3" fontId="11" fillId="0" borderId="15" xfId="0" applyNumberFormat="1" applyFont="1" applyFill="1" applyBorder="1"/>
    <xf numFmtId="0" fontId="10" fillId="0" borderId="15" xfId="0" applyFont="1" applyFill="1" applyBorder="1"/>
    <xf numFmtId="3" fontId="10" fillId="0" borderId="16" xfId="0" applyNumberFormat="1" applyFont="1" applyBorder="1"/>
    <xf numFmtId="3" fontId="11" fillId="0" borderId="16" xfId="0" applyNumberFormat="1" applyFont="1" applyBorder="1"/>
    <xf numFmtId="3" fontId="12" fillId="0" borderId="1" xfId="1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2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12" fillId="0" borderId="26" xfId="1" applyNumberFormat="1" applyFont="1" applyBorder="1" applyAlignment="1">
      <alignment horizontal="center"/>
    </xf>
    <xf numFmtId="3" fontId="10" fillId="0" borderId="26" xfId="0" applyNumberFormat="1" applyFont="1" applyBorder="1"/>
    <xf numFmtId="3" fontId="13" fillId="0" borderId="26" xfId="0" applyNumberFormat="1" applyFont="1" applyBorder="1" applyAlignment="1">
      <alignment horizontal="center"/>
    </xf>
    <xf numFmtId="0" fontId="2" fillId="0" borderId="4" xfId="1" applyFont="1" applyBorder="1" applyAlignment="1"/>
    <xf numFmtId="3" fontId="9" fillId="0" borderId="4" xfId="1" applyNumberFormat="1" applyFont="1" applyBorder="1"/>
    <xf numFmtId="3" fontId="10" fillId="0" borderId="4" xfId="0" applyNumberFormat="1" applyFont="1" applyBorder="1"/>
    <xf numFmtId="3" fontId="11" fillId="0" borderId="4" xfId="0" applyNumberFormat="1" applyFont="1" applyBorder="1"/>
    <xf numFmtId="0" fontId="10" fillId="0" borderId="4" xfId="0" applyFont="1" applyBorder="1"/>
    <xf numFmtId="3" fontId="10" fillId="0" borderId="21" xfId="0" applyNumberFormat="1" applyFont="1" applyBorder="1"/>
    <xf numFmtId="3" fontId="10" fillId="0" borderId="19" xfId="0" applyNumberFormat="1" applyFont="1" applyFill="1" applyBorder="1"/>
    <xf numFmtId="3" fontId="15" fillId="0" borderId="15" xfId="0" applyNumberFormat="1" applyFont="1" applyBorder="1"/>
    <xf numFmtId="0" fontId="13" fillId="0" borderId="15" xfId="0" applyFont="1" applyBorder="1"/>
    <xf numFmtId="3" fontId="16" fillId="0" borderId="15" xfId="0" applyNumberFormat="1" applyFont="1" applyBorder="1"/>
    <xf numFmtId="0" fontId="4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left"/>
    </xf>
    <xf numFmtId="0" fontId="5" fillId="0" borderId="14" xfId="1" applyFont="1" applyBorder="1" applyAlignment="1">
      <alignment horizontal="center"/>
    </xf>
    <xf numFmtId="3" fontId="4" fillId="0" borderId="15" xfId="1" applyNumberFormat="1" applyFont="1" applyFill="1" applyBorder="1" applyAlignment="1">
      <alignment horizontal="right"/>
    </xf>
    <xf numFmtId="3" fontId="10" fillId="0" borderId="19" xfId="1" applyNumberFormat="1" applyFont="1" applyBorder="1" applyAlignment="1">
      <alignment horizontal="right"/>
    </xf>
    <xf numFmtId="3" fontId="10" fillId="0" borderId="19" xfId="0" applyNumberFormat="1" applyFont="1" applyBorder="1"/>
    <xf numFmtId="3" fontId="2" fillId="0" borderId="4" xfId="1" applyNumberFormat="1" applyFont="1" applyFill="1" applyBorder="1" applyAlignment="1">
      <alignment horizontal="center"/>
    </xf>
    <xf numFmtId="3" fontId="2" fillId="0" borderId="13" xfId="1" applyNumberFormat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9" fillId="0" borderId="15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19" fillId="0" borderId="15" xfId="1" applyFont="1" applyFill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49" fontId="22" fillId="0" borderId="19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4" fillId="0" borderId="15" xfId="0" applyFont="1" applyFill="1" applyBorder="1" applyAlignment="1">
      <alignment horizontal="left"/>
    </xf>
    <xf numFmtId="0" fontId="5" fillId="0" borderId="15" xfId="1" applyFont="1" applyFill="1" applyBorder="1" applyAlignment="1">
      <alignment horizontal="center"/>
    </xf>
    <xf numFmtId="3" fontId="10" fillId="0" borderId="22" xfId="0" applyNumberFormat="1" applyFont="1" applyFill="1" applyBorder="1"/>
    <xf numFmtId="0" fontId="4" fillId="0" borderId="15" xfId="0" applyFont="1" applyFill="1" applyBorder="1"/>
    <xf numFmtId="3" fontId="2" fillId="0" borderId="1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3" fontId="4" fillId="0" borderId="14" xfId="1" applyNumberFormat="1" applyFont="1" applyFill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3" fontId="13" fillId="0" borderId="22" xfId="0" applyNumberFormat="1" applyFont="1" applyBorder="1"/>
    <xf numFmtId="0" fontId="5" fillId="0" borderId="0" xfId="0" applyFont="1" applyBorder="1" applyAlignment="1">
      <alignment horizontal="left"/>
    </xf>
    <xf numFmtId="49" fontId="22" fillId="0" borderId="18" xfId="0" applyNumberFormat="1" applyFont="1" applyBorder="1" applyAlignment="1">
      <alignment horizontal="center"/>
    </xf>
    <xf numFmtId="49" fontId="22" fillId="0" borderId="1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3" fillId="0" borderId="15" xfId="0" applyFont="1" applyFill="1" applyBorder="1" applyAlignment="1">
      <alignment vertical="center"/>
    </xf>
    <xf numFmtId="0" fontId="6" fillId="0" borderId="15" xfId="1" applyFont="1" applyBorder="1" applyAlignment="1">
      <alignment horizontal="center"/>
    </xf>
    <xf numFmtId="3" fontId="11" fillId="0" borderId="4" xfId="0" applyNumberFormat="1" applyFont="1" applyFill="1" applyBorder="1"/>
    <xf numFmtId="3" fontId="9" fillId="0" borderId="26" xfId="0" applyNumberFormat="1" applyFont="1" applyFill="1" applyBorder="1" applyAlignment="1">
      <alignment horizontal="center"/>
    </xf>
    <xf numFmtId="3" fontId="10" fillId="0" borderId="24" xfId="1" applyNumberFormat="1" applyFont="1" applyFill="1" applyBorder="1" applyAlignment="1">
      <alignment horizontal="right"/>
    </xf>
    <xf numFmtId="3" fontId="11" fillId="0" borderId="16" xfId="0" applyNumberFormat="1" applyFont="1" applyFill="1" applyBorder="1"/>
    <xf numFmtId="3" fontId="13" fillId="0" borderId="1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1" fillId="0" borderId="5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9" fillId="2" borderId="15" xfId="1" applyFont="1" applyFill="1" applyBorder="1" applyAlignment="1">
      <alignment horizontal="center"/>
    </xf>
    <xf numFmtId="0" fontId="17" fillId="2" borderId="1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right"/>
    </xf>
    <xf numFmtId="0" fontId="3" fillId="2" borderId="15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right"/>
    </xf>
    <xf numFmtId="0" fontId="4" fillId="2" borderId="15" xfId="0" applyFont="1" applyFill="1" applyBorder="1"/>
    <xf numFmtId="3" fontId="10" fillId="2" borderId="15" xfId="0" applyNumberFormat="1" applyFont="1" applyFill="1" applyBorder="1"/>
    <xf numFmtId="3" fontId="10" fillId="2" borderId="24" xfId="1" applyNumberFormat="1" applyFont="1" applyFill="1" applyBorder="1" applyAlignment="1">
      <alignment horizontal="right"/>
    </xf>
    <xf numFmtId="3" fontId="10" fillId="2" borderId="19" xfId="0" applyNumberFormat="1" applyFont="1" applyFill="1" applyBorder="1"/>
    <xf numFmtId="0" fontId="4" fillId="2" borderId="0" xfId="0" applyFont="1" applyFill="1"/>
    <xf numFmtId="0" fontId="25" fillId="0" borderId="15" xfId="0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21" fillId="0" borderId="18" xfId="1" applyFont="1" applyBorder="1" applyAlignment="1">
      <alignment horizontal="left"/>
    </xf>
    <xf numFmtId="3" fontId="10" fillId="0" borderId="29" xfId="0" applyNumberFormat="1" applyFont="1" applyBorder="1"/>
    <xf numFmtId="3" fontId="10" fillId="0" borderId="18" xfId="0" applyNumberFormat="1" applyFont="1" applyBorder="1"/>
    <xf numFmtId="3" fontId="10" fillId="0" borderId="29" xfId="0" applyNumberFormat="1" applyFont="1" applyFill="1" applyBorder="1"/>
    <xf numFmtId="3" fontId="10" fillId="0" borderId="2" xfId="0" applyNumberFormat="1" applyFont="1" applyBorder="1"/>
    <xf numFmtId="0" fontId="4" fillId="0" borderId="30" xfId="0" applyFont="1" applyBorder="1" applyAlignment="1">
      <alignment horizontal="left"/>
    </xf>
    <xf numFmtId="0" fontId="19" fillId="0" borderId="16" xfId="1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6" fillId="0" borderId="18" xfId="1" applyFont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27" fillId="0" borderId="20" xfId="0" applyFont="1" applyBorder="1"/>
    <xf numFmtId="0" fontId="11" fillId="0" borderId="15" xfId="0" applyFont="1" applyBorder="1"/>
    <xf numFmtId="0" fontId="27" fillId="0" borderId="0" xfId="0" applyFont="1"/>
    <xf numFmtId="0" fontId="21" fillId="0" borderId="17" xfId="1" applyFont="1" applyBorder="1" applyAlignment="1">
      <alignment horizontal="center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/>
    <xf numFmtId="0" fontId="21" fillId="0" borderId="26" xfId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26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3" fontId="2" fillId="0" borderId="26" xfId="1" applyNumberFormat="1" applyFont="1" applyFill="1" applyBorder="1" applyAlignment="1">
      <alignment horizontal="center"/>
    </xf>
    <xf numFmtId="0" fontId="19" fillId="0" borderId="17" xfId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10" fillId="2" borderId="22" xfId="0" applyNumberFormat="1" applyFont="1" applyFill="1" applyBorder="1"/>
    <xf numFmtId="3" fontId="14" fillId="2" borderId="15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20" fillId="2" borderId="22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3" fontId="10" fillId="2" borderId="2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horizontal="left"/>
    </xf>
    <xf numFmtId="3" fontId="10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vertical="center"/>
    </xf>
    <xf numFmtId="3" fontId="11" fillId="2" borderId="15" xfId="0" applyNumberFormat="1" applyFont="1" applyFill="1" applyBorder="1"/>
    <xf numFmtId="0" fontId="10" fillId="2" borderId="15" xfId="0" applyFont="1" applyFill="1" applyBorder="1"/>
    <xf numFmtId="3" fontId="4" fillId="0" borderId="15" xfId="0" applyNumberFormat="1" applyFont="1" applyFill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right"/>
    </xf>
    <xf numFmtId="49" fontId="2" fillId="0" borderId="18" xfId="1" applyNumberFormat="1" applyFont="1" applyFill="1" applyBorder="1" applyAlignment="1">
      <alignment horizontal="center"/>
    </xf>
    <xf numFmtId="187" fontId="2" fillId="0" borderId="18" xfId="2" applyNumberFormat="1" applyFont="1" applyFill="1" applyBorder="1" applyAlignment="1">
      <alignment horizontal="center"/>
    </xf>
    <xf numFmtId="187" fontId="2" fillId="0" borderId="18" xfId="1" applyNumberFormat="1" applyFont="1" applyFill="1" applyBorder="1" applyAlignment="1">
      <alignment horizontal="center"/>
    </xf>
    <xf numFmtId="0" fontId="17" fillId="0" borderId="18" xfId="0" applyFont="1" applyBorder="1"/>
    <xf numFmtId="3" fontId="5" fillId="0" borderId="34" xfId="0" applyNumberFormat="1" applyFont="1" applyBorder="1" applyAlignment="1">
      <alignment horizontal="center"/>
    </xf>
    <xf numFmtId="49" fontId="2" fillId="0" borderId="19" xfId="1" applyNumberFormat="1" applyFont="1" applyBorder="1" applyAlignment="1">
      <alignment horizontal="center"/>
    </xf>
    <xf numFmtId="0" fontId="4" fillId="0" borderId="34" xfId="0" applyFont="1" applyBorder="1"/>
    <xf numFmtId="0" fontId="4" fillId="0" borderId="17" xfId="0" applyFont="1" applyFill="1" applyBorder="1" applyAlignment="1">
      <alignment horizontal="center"/>
    </xf>
    <xf numFmtId="3" fontId="4" fillId="0" borderId="17" xfId="0" applyNumberFormat="1" applyFont="1" applyFill="1" applyBorder="1" applyAlignment="1">
      <alignment horizontal="right"/>
    </xf>
    <xf numFmtId="0" fontId="4" fillId="0" borderId="17" xfId="0" applyFont="1" applyBorder="1"/>
    <xf numFmtId="0" fontId="2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3" fontId="4" fillId="0" borderId="19" xfId="0" applyNumberFormat="1" applyFont="1" applyFill="1" applyBorder="1" applyAlignment="1">
      <alignment horizontal="right"/>
    </xf>
    <xf numFmtId="0" fontId="2" fillId="0" borderId="19" xfId="1" applyFont="1" applyBorder="1" applyAlignment="1">
      <alignment horizontal="center"/>
    </xf>
    <xf numFmtId="3" fontId="4" fillId="0" borderId="19" xfId="0" applyNumberFormat="1" applyFont="1" applyBorder="1" applyAlignment="1">
      <alignment horizontal="right"/>
    </xf>
    <xf numFmtId="3" fontId="4" fillId="0" borderId="19" xfId="1" applyNumberFormat="1" applyFont="1" applyFill="1" applyBorder="1" applyAlignment="1">
      <alignment horizontal="right"/>
    </xf>
    <xf numFmtId="0" fontId="4" fillId="0" borderId="19" xfId="0" applyFont="1" applyBorder="1"/>
    <xf numFmtId="3" fontId="2" fillId="0" borderId="17" xfId="1" applyNumberFormat="1" applyFont="1" applyBorder="1" applyAlignment="1">
      <alignment horizontal="center"/>
    </xf>
    <xf numFmtId="3" fontId="2" fillId="0" borderId="17" xfId="1" applyNumberFormat="1" applyFont="1" applyFill="1" applyBorder="1" applyAlignment="1">
      <alignment horizontal="right"/>
    </xf>
    <xf numFmtId="3" fontId="5" fillId="0" borderId="17" xfId="1" applyNumberFormat="1" applyFont="1" applyBorder="1" applyAlignment="1">
      <alignment horizontal="right"/>
    </xf>
    <xf numFmtId="3" fontId="5" fillId="0" borderId="17" xfId="1" applyNumberFormat="1" applyFont="1" applyFill="1" applyBorder="1" applyAlignment="1">
      <alignment horizontal="right"/>
    </xf>
    <xf numFmtId="3" fontId="2" fillId="0" borderId="17" xfId="1" applyNumberFormat="1" applyFont="1" applyFill="1" applyBorder="1" applyAlignment="1">
      <alignment horizontal="center"/>
    </xf>
    <xf numFmtId="49" fontId="2" fillId="0" borderId="17" xfId="1" applyNumberFormat="1" applyFont="1" applyFill="1" applyBorder="1" applyAlignment="1">
      <alignment horizontal="center"/>
    </xf>
    <xf numFmtId="3" fontId="22" fillId="2" borderId="20" xfId="0" applyNumberFormat="1" applyFont="1" applyFill="1" applyBorder="1" applyAlignment="1">
      <alignment horizontal="right"/>
    </xf>
    <xf numFmtId="3" fontId="22" fillId="0" borderId="11" xfId="0" applyNumberFormat="1" applyFont="1" applyFill="1" applyBorder="1" applyAlignment="1">
      <alignment horizontal="right"/>
    </xf>
    <xf numFmtId="3" fontId="22" fillId="0" borderId="11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right"/>
    </xf>
    <xf numFmtId="4" fontId="22" fillId="0" borderId="20" xfId="0" applyNumberFormat="1" applyFont="1" applyBorder="1"/>
    <xf numFmtId="0" fontId="28" fillId="0" borderId="4" xfId="1" applyFont="1" applyBorder="1" applyAlignment="1">
      <alignment horizontal="left"/>
    </xf>
    <xf numFmtId="3" fontId="5" fillId="0" borderId="5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0" fontId="24" fillId="0" borderId="5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4" fillId="0" borderId="7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1" fontId="13" fillId="0" borderId="10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3" fontId="14" fillId="0" borderId="10" xfId="0" applyNumberFormat="1" applyFont="1" applyBorder="1" applyAlignment="1">
      <alignment horizontal="center"/>
    </xf>
    <xf numFmtId="3" fontId="14" fillId="0" borderId="25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30" fillId="0" borderId="30" xfId="1" applyFont="1" applyFill="1" applyBorder="1" applyAlignment="1">
      <alignment horizontal="left" vertical="top" wrapText="1"/>
    </xf>
    <xf numFmtId="0" fontId="31" fillId="0" borderId="22" xfId="0" applyFont="1" applyBorder="1" applyAlignment="1">
      <alignment horizontal="left" vertical="top" wrapText="1"/>
    </xf>
    <xf numFmtId="0" fontId="2" fillId="0" borderId="1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3" fontId="5" fillId="0" borderId="13" xfId="1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21" fillId="0" borderId="1" xfId="1" applyNumberFormat="1" applyFont="1" applyFill="1" applyBorder="1" applyAlignment="1">
      <alignment horizontal="center" vertical="center" wrapText="1"/>
    </xf>
    <xf numFmtId="49" fontId="26" fillId="0" borderId="26" xfId="0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29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3">
    <cellStyle name="เครื่องหมายจุลภาค" xfId="2" builtinId="3"/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00FFCC"/>
      <color rgb="FF99CCFF"/>
      <color rgb="FF003300"/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627063</xdr:colOff>
      <xdr:row>41</xdr:row>
      <xdr:rowOff>111126</xdr:rowOff>
    </xdr:from>
    <xdr:to>
      <xdr:col>18</xdr:col>
      <xdr:colOff>682625</xdr:colOff>
      <xdr:row>49</xdr:row>
      <xdr:rowOff>182564</xdr:rowOff>
    </xdr:to>
    <xdr:sp macro="" textlink="">
      <xdr:nvSpPr>
        <xdr:cNvPr id="2" name="วงเล็บปีกกาขวา 1"/>
        <xdr:cNvSpPr/>
      </xdr:nvSpPr>
      <xdr:spPr>
        <a:xfrm>
          <a:off x="9294813" y="9366251"/>
          <a:ext cx="55562" cy="121443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494031</xdr:colOff>
      <xdr:row>42</xdr:row>
      <xdr:rowOff>55563</xdr:rowOff>
    </xdr:from>
    <xdr:to>
      <xdr:col>19</xdr:col>
      <xdr:colOff>15875</xdr:colOff>
      <xdr:row>46</xdr:row>
      <xdr:rowOff>174625</xdr:rowOff>
    </xdr:to>
    <xdr:sp macro="" textlink="">
      <xdr:nvSpPr>
        <xdr:cNvPr id="3" name="วงเล็บปีกกาขวา 2"/>
        <xdr:cNvSpPr/>
      </xdr:nvSpPr>
      <xdr:spPr>
        <a:xfrm>
          <a:off x="9780906" y="9517063"/>
          <a:ext cx="133032" cy="105568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tabSelected="1" view="pageBreakPreview" topLeftCell="B43" zoomScale="140" zoomScaleSheetLayoutView="140" workbookViewId="0">
      <pane xSplit="23295" topLeftCell="AJ1"/>
      <selection activeCell="C58" sqref="C58:T58"/>
      <selection pane="topRight" activeCell="U174" sqref="U174"/>
    </sheetView>
  </sheetViews>
  <sheetFormatPr defaultColWidth="9" defaultRowHeight="18" x14ac:dyDescent="0.4"/>
  <cols>
    <col min="1" max="1" width="3.25" style="80" customWidth="1"/>
    <col min="2" max="2" width="22.5" style="4" customWidth="1"/>
    <col min="3" max="3" width="5.375" style="13" customWidth="1"/>
    <col min="4" max="4" width="4.75" style="13" customWidth="1"/>
    <col min="5" max="5" width="5" style="13" customWidth="1"/>
    <col min="6" max="6" width="8.375" style="28" customWidth="1"/>
    <col min="7" max="7" width="7.125" style="28" customWidth="1"/>
    <col min="8" max="8" width="4.375" style="2" customWidth="1"/>
    <col min="9" max="10" width="4.75" style="2" customWidth="1"/>
    <col min="11" max="11" width="4" style="2" customWidth="1"/>
    <col min="12" max="12" width="4.25" style="2" customWidth="1"/>
    <col min="13" max="13" width="4" style="2" customWidth="1"/>
    <col min="14" max="14" width="7.25" style="14" customWidth="1"/>
    <col min="15" max="15" width="7.375" style="28" customWidth="1"/>
    <col min="16" max="16" width="7.25" style="14" customWidth="1"/>
    <col min="17" max="17" width="8.5" style="28" customWidth="1"/>
    <col min="18" max="18" width="8.375" style="28" customWidth="1"/>
    <col min="19" max="19" width="8.625" style="28" customWidth="1"/>
    <col min="20" max="20" width="5.375" style="2" customWidth="1"/>
    <col min="21" max="21" width="9" style="21"/>
    <col min="22" max="22" width="9.875" style="21" customWidth="1"/>
    <col min="23" max="23" width="9" style="21"/>
    <col min="24" max="24" width="9.125" style="21" bestFit="1" customWidth="1"/>
    <col min="25" max="25" width="9" style="38"/>
    <col min="26" max="26" width="9.375" style="20" customWidth="1"/>
    <col min="27" max="27" width="9.375" style="21" customWidth="1"/>
    <col min="28" max="28" width="9" style="21"/>
    <col min="29" max="29" width="9" style="22"/>
    <col min="30" max="30" width="9" style="21"/>
    <col min="31" max="16384" width="9" style="2"/>
  </cols>
  <sheetData>
    <row r="1" spans="1:30" ht="20.25" customHeight="1" x14ac:dyDescent="0.4">
      <c r="A1" s="198" t="s">
        <v>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49"/>
      <c r="V1" s="50"/>
      <c r="W1" s="51"/>
      <c r="X1" s="51"/>
      <c r="Y1" s="99"/>
      <c r="Z1" s="53"/>
      <c r="AA1" s="51"/>
      <c r="AB1" s="51"/>
      <c r="AC1" s="52"/>
      <c r="AD1" s="51"/>
    </row>
    <row r="2" spans="1:30" ht="20.25" customHeight="1" x14ac:dyDescent="0.45">
      <c r="A2" s="29" t="s">
        <v>3</v>
      </c>
      <c r="B2" s="3"/>
      <c r="C2" s="16" t="s">
        <v>5</v>
      </c>
      <c r="D2" s="139" t="s">
        <v>6</v>
      </c>
      <c r="E2" s="222" t="s">
        <v>0</v>
      </c>
      <c r="F2" s="223"/>
      <c r="G2" s="224"/>
      <c r="H2" s="208" t="s">
        <v>34</v>
      </c>
      <c r="I2" s="209"/>
      <c r="J2" s="210"/>
      <c r="K2" s="214" t="s">
        <v>14</v>
      </c>
      <c r="L2" s="215"/>
      <c r="M2" s="216"/>
      <c r="N2" s="199" t="s">
        <v>1</v>
      </c>
      <c r="O2" s="200"/>
      <c r="P2" s="201"/>
      <c r="Q2" s="205" t="s">
        <v>17</v>
      </c>
      <c r="R2" s="206"/>
      <c r="S2" s="207"/>
      <c r="T2" s="142"/>
      <c r="U2" s="42" t="s">
        <v>50</v>
      </c>
      <c r="V2" s="42" t="s">
        <v>54</v>
      </c>
      <c r="W2" s="43"/>
      <c r="X2" s="43"/>
      <c r="Y2" s="233" t="s">
        <v>48</v>
      </c>
      <c r="Z2" s="234"/>
      <c r="AA2" s="234"/>
      <c r="AB2" s="234"/>
      <c r="AC2" s="234"/>
      <c r="AD2" s="235"/>
    </row>
    <row r="3" spans="1:30" ht="21" customHeight="1" x14ac:dyDescent="0.4">
      <c r="A3" s="26" t="s">
        <v>7</v>
      </c>
      <c r="B3" s="1" t="s">
        <v>4</v>
      </c>
      <c r="C3" s="1" t="s">
        <v>8</v>
      </c>
      <c r="D3" s="140" t="s">
        <v>9</v>
      </c>
      <c r="E3" s="138" t="s">
        <v>11</v>
      </c>
      <c r="F3" s="87" t="s">
        <v>12</v>
      </c>
      <c r="G3" s="254" t="s">
        <v>68</v>
      </c>
      <c r="H3" s="211" t="s">
        <v>33</v>
      </c>
      <c r="I3" s="212"/>
      <c r="J3" s="213"/>
      <c r="K3" s="217" t="s">
        <v>15</v>
      </c>
      <c r="L3" s="218"/>
      <c r="M3" s="219"/>
      <c r="N3" s="202" t="s">
        <v>16</v>
      </c>
      <c r="O3" s="203"/>
      <c r="P3" s="204"/>
      <c r="Q3" s="31"/>
      <c r="R3" s="65"/>
      <c r="S3" s="66"/>
      <c r="T3" s="140" t="s">
        <v>2</v>
      </c>
      <c r="U3" s="44" t="s">
        <v>51</v>
      </c>
      <c r="V3" s="44" t="s">
        <v>53</v>
      </c>
      <c r="W3" s="45" t="s">
        <v>20</v>
      </c>
      <c r="X3" s="45" t="s">
        <v>49</v>
      </c>
      <c r="Y3" s="225">
        <v>2564</v>
      </c>
      <c r="Z3" s="226"/>
      <c r="AA3" s="225">
        <v>2565</v>
      </c>
      <c r="AB3" s="226"/>
      <c r="AC3" s="225">
        <v>2566</v>
      </c>
      <c r="AD3" s="226"/>
    </row>
    <row r="4" spans="1:30" x14ac:dyDescent="0.4">
      <c r="A4" s="26"/>
      <c r="B4" s="17"/>
      <c r="C4" s="1"/>
      <c r="D4" s="106"/>
      <c r="E4" s="26" t="s">
        <v>10</v>
      </c>
      <c r="F4" s="87" t="s">
        <v>13</v>
      </c>
      <c r="G4" s="255"/>
      <c r="H4" s="137">
        <v>2564</v>
      </c>
      <c r="I4" s="137">
        <v>2565</v>
      </c>
      <c r="J4" s="137">
        <v>2566</v>
      </c>
      <c r="K4" s="137">
        <v>2564</v>
      </c>
      <c r="L4" s="137">
        <v>2565</v>
      </c>
      <c r="M4" s="137">
        <v>2566</v>
      </c>
      <c r="N4" s="15">
        <v>2564</v>
      </c>
      <c r="O4" s="15">
        <v>2565</v>
      </c>
      <c r="P4" s="15">
        <v>2566</v>
      </c>
      <c r="Q4" s="15">
        <v>2564</v>
      </c>
      <c r="R4" s="15">
        <v>2565</v>
      </c>
      <c r="S4" s="67">
        <v>2566</v>
      </c>
      <c r="T4" s="143"/>
      <c r="U4" s="46" t="s">
        <v>52</v>
      </c>
      <c r="V4" s="46" t="s">
        <v>52</v>
      </c>
      <c r="W4" s="48" t="s">
        <v>52</v>
      </c>
      <c r="X4" s="47"/>
      <c r="Y4" s="100" t="s">
        <v>64</v>
      </c>
      <c r="Z4" s="68" t="s">
        <v>50</v>
      </c>
      <c r="AA4" s="100" t="s">
        <v>64</v>
      </c>
      <c r="AB4" s="68" t="s">
        <v>50</v>
      </c>
      <c r="AC4" s="100" t="s">
        <v>64</v>
      </c>
      <c r="AD4" s="68" t="s">
        <v>50</v>
      </c>
    </row>
    <row r="5" spans="1:30" x14ac:dyDescent="0.4">
      <c r="A5" s="73">
        <v>1</v>
      </c>
      <c r="B5" s="60" t="s">
        <v>66</v>
      </c>
      <c r="C5" s="59" t="s">
        <v>44</v>
      </c>
      <c r="D5" s="59">
        <v>1</v>
      </c>
      <c r="E5" s="59">
        <v>1</v>
      </c>
      <c r="F5" s="88">
        <v>548040</v>
      </c>
      <c r="G5" s="88">
        <v>168000</v>
      </c>
      <c r="H5" s="59">
        <v>1</v>
      </c>
      <c r="I5" s="59">
        <v>1</v>
      </c>
      <c r="J5" s="59">
        <v>1</v>
      </c>
      <c r="K5" s="61" t="s">
        <v>30</v>
      </c>
      <c r="L5" s="61" t="s">
        <v>31</v>
      </c>
      <c r="M5" s="61" t="s">
        <v>30</v>
      </c>
      <c r="N5" s="9">
        <f>Y5*12</f>
        <v>19680</v>
      </c>
      <c r="O5" s="33">
        <f>AA5*12</f>
        <v>19680</v>
      </c>
      <c r="P5" s="9">
        <f>AC5*12</f>
        <v>19680</v>
      </c>
      <c r="Q5" s="62">
        <f>F5+G5+N5</f>
        <v>735720</v>
      </c>
      <c r="R5" s="62">
        <f>Q5+O5</f>
        <v>755400</v>
      </c>
      <c r="S5" s="62">
        <f>R5+P5</f>
        <v>775080</v>
      </c>
      <c r="T5" s="59" t="s">
        <v>43</v>
      </c>
      <c r="U5" s="89">
        <v>45670</v>
      </c>
      <c r="V5" s="63">
        <v>7000</v>
      </c>
      <c r="W5" s="64">
        <v>7000</v>
      </c>
      <c r="X5" s="21">
        <f>U5*12+V5*12+W5*12</f>
        <v>716040</v>
      </c>
      <c r="Y5" s="101">
        <v>1640</v>
      </c>
      <c r="Z5" s="64">
        <v>46560</v>
      </c>
      <c r="AA5" s="64">
        <v>1640</v>
      </c>
      <c r="AB5" s="64">
        <v>49010</v>
      </c>
      <c r="AC5" s="64">
        <v>1640</v>
      </c>
      <c r="AD5" s="64">
        <v>51520</v>
      </c>
    </row>
    <row r="6" spans="1:30" x14ac:dyDescent="0.4">
      <c r="A6" s="74"/>
      <c r="B6" s="98" t="s">
        <v>67</v>
      </c>
      <c r="C6" s="8"/>
      <c r="D6" s="8"/>
      <c r="E6" s="8"/>
      <c r="F6" s="33"/>
      <c r="G6" s="33"/>
      <c r="H6" s="10"/>
      <c r="I6" s="10"/>
      <c r="J6" s="10"/>
      <c r="K6" s="10"/>
      <c r="L6" s="10"/>
      <c r="M6" s="10"/>
      <c r="N6" s="9"/>
      <c r="O6" s="33"/>
      <c r="P6" s="9"/>
      <c r="Q6" s="62"/>
      <c r="R6" s="62"/>
      <c r="S6" s="62"/>
      <c r="T6" s="10"/>
      <c r="Y6" s="101"/>
      <c r="AA6" s="64"/>
      <c r="AC6" s="64"/>
    </row>
    <row r="7" spans="1:30" x14ac:dyDescent="0.4">
      <c r="A7" s="74">
        <v>2</v>
      </c>
      <c r="B7" s="107" t="s">
        <v>70</v>
      </c>
      <c r="C7" s="8" t="s">
        <v>45</v>
      </c>
      <c r="D7" s="8">
        <v>1</v>
      </c>
      <c r="E7" s="8">
        <v>1</v>
      </c>
      <c r="F7" s="33">
        <v>396000</v>
      </c>
      <c r="G7" s="33">
        <v>42000</v>
      </c>
      <c r="H7" s="5">
        <v>1</v>
      </c>
      <c r="I7" s="5">
        <v>1</v>
      </c>
      <c r="J7" s="5">
        <v>1</v>
      </c>
      <c r="K7" s="7" t="s">
        <v>30</v>
      </c>
      <c r="L7" s="7" t="s">
        <v>31</v>
      </c>
      <c r="M7" s="7" t="s">
        <v>30</v>
      </c>
      <c r="N7" s="9">
        <v>13320</v>
      </c>
      <c r="O7" s="33">
        <v>13320</v>
      </c>
      <c r="P7" s="9">
        <v>13080</v>
      </c>
      <c r="Q7" s="62">
        <f t="shared" ref="Q7:Q12" si="0">F7+G7+N7</f>
        <v>451320</v>
      </c>
      <c r="R7" s="62">
        <f t="shared" ref="R7:S14" si="1">Q7+O7</f>
        <v>464640</v>
      </c>
      <c r="S7" s="62">
        <f t="shared" si="1"/>
        <v>477720</v>
      </c>
      <c r="T7" s="10"/>
      <c r="U7" s="21">
        <v>33000</v>
      </c>
      <c r="V7" s="21">
        <v>3500</v>
      </c>
      <c r="W7" s="21">
        <v>0</v>
      </c>
      <c r="X7" s="21">
        <f t="shared" ref="X7:X15" si="2">U7*12+V7*12+W7*12</f>
        <v>438000</v>
      </c>
      <c r="Y7" s="101">
        <v>1110</v>
      </c>
      <c r="Z7" s="64">
        <v>34110</v>
      </c>
      <c r="AA7" s="64">
        <v>1110</v>
      </c>
      <c r="AB7" s="21">
        <v>35220</v>
      </c>
      <c r="AC7" s="64">
        <v>1090</v>
      </c>
      <c r="AD7" s="21">
        <v>36310</v>
      </c>
    </row>
    <row r="8" spans="1:30" x14ac:dyDescent="0.4">
      <c r="A8" s="74">
        <v>3</v>
      </c>
      <c r="B8" s="11" t="s">
        <v>47</v>
      </c>
      <c r="C8" s="8" t="s">
        <v>71</v>
      </c>
      <c r="D8" s="8">
        <v>1</v>
      </c>
      <c r="E8" s="8">
        <v>1</v>
      </c>
      <c r="F8" s="33">
        <v>349320</v>
      </c>
      <c r="G8" s="33">
        <v>0</v>
      </c>
      <c r="H8" s="5">
        <v>1</v>
      </c>
      <c r="I8" s="5">
        <v>1</v>
      </c>
      <c r="J8" s="5">
        <v>1</v>
      </c>
      <c r="K8" s="7" t="s">
        <v>30</v>
      </c>
      <c r="L8" s="7" t="s">
        <v>31</v>
      </c>
      <c r="M8" s="7" t="s">
        <v>30</v>
      </c>
      <c r="N8" s="9">
        <v>13320</v>
      </c>
      <c r="O8" s="33">
        <v>13440</v>
      </c>
      <c r="P8" s="9">
        <v>13320</v>
      </c>
      <c r="Q8" s="62">
        <f t="shared" si="0"/>
        <v>362640</v>
      </c>
      <c r="R8" s="62">
        <f t="shared" si="1"/>
        <v>376080</v>
      </c>
      <c r="S8" s="62">
        <f t="shared" si="1"/>
        <v>389400</v>
      </c>
      <c r="T8" s="10"/>
      <c r="U8" s="30">
        <v>29110</v>
      </c>
      <c r="V8" s="30">
        <v>0</v>
      </c>
      <c r="X8" s="21">
        <f t="shared" si="2"/>
        <v>349320</v>
      </c>
      <c r="Y8" s="101">
        <f t="shared" ref="Y8:Y15" si="3">Z8-U8</f>
        <v>1110</v>
      </c>
      <c r="Z8" s="64">
        <v>30220</v>
      </c>
      <c r="AA8" s="64">
        <v>1120</v>
      </c>
      <c r="AB8" s="21">
        <v>31340</v>
      </c>
      <c r="AC8" s="64">
        <v>1110</v>
      </c>
      <c r="AD8" s="21">
        <v>32450</v>
      </c>
    </row>
    <row r="9" spans="1:30" ht="16.5" customHeight="1" x14ac:dyDescent="0.4">
      <c r="A9" s="74">
        <v>4</v>
      </c>
      <c r="B9" s="11" t="s">
        <v>72</v>
      </c>
      <c r="C9" s="8" t="s">
        <v>71</v>
      </c>
      <c r="D9" s="8">
        <v>1</v>
      </c>
      <c r="E9" s="8">
        <v>1</v>
      </c>
      <c r="F9" s="33">
        <f t="shared" ref="F9" si="4">X9</f>
        <v>342720</v>
      </c>
      <c r="G9" s="33">
        <v>0</v>
      </c>
      <c r="H9" s="5">
        <v>1</v>
      </c>
      <c r="I9" s="5">
        <v>1</v>
      </c>
      <c r="J9" s="5">
        <v>1</v>
      </c>
      <c r="K9" s="7" t="s">
        <v>30</v>
      </c>
      <c r="L9" s="7" t="s">
        <v>31</v>
      </c>
      <c r="M9" s="7" t="s">
        <v>30</v>
      </c>
      <c r="N9" s="9">
        <v>13440</v>
      </c>
      <c r="O9" s="33">
        <v>13320</v>
      </c>
      <c r="P9" s="9">
        <v>13080</v>
      </c>
      <c r="Q9" s="62">
        <f t="shared" si="0"/>
        <v>356160</v>
      </c>
      <c r="R9" s="62">
        <f t="shared" si="1"/>
        <v>369480</v>
      </c>
      <c r="S9" s="62">
        <f t="shared" si="1"/>
        <v>382560</v>
      </c>
      <c r="T9" s="10"/>
      <c r="U9" s="21">
        <v>28560</v>
      </c>
      <c r="V9" s="21">
        <v>0</v>
      </c>
      <c r="X9" s="21">
        <f t="shared" si="2"/>
        <v>342720</v>
      </c>
      <c r="Y9" s="101">
        <f t="shared" si="3"/>
        <v>1120</v>
      </c>
      <c r="Z9" s="64">
        <v>29680</v>
      </c>
      <c r="AA9" s="64">
        <f t="shared" ref="AA9:AA15" si="5">AB9-Z9</f>
        <v>1110</v>
      </c>
      <c r="AB9" s="21">
        <v>30790</v>
      </c>
      <c r="AC9" s="64">
        <f t="shared" ref="AC9:AC15" si="6">AD9-AB9</f>
        <v>1090</v>
      </c>
      <c r="AD9" s="21">
        <v>31880</v>
      </c>
    </row>
    <row r="10" spans="1:30" s="36" customFormat="1" ht="16.5" customHeight="1" x14ac:dyDescent="0.4">
      <c r="A10" s="74">
        <v>5</v>
      </c>
      <c r="B10" s="82" t="s">
        <v>46</v>
      </c>
      <c r="C10" s="71" t="s">
        <v>73</v>
      </c>
      <c r="D10" s="71">
        <v>1</v>
      </c>
      <c r="E10" s="71">
        <v>1</v>
      </c>
      <c r="F10" s="33">
        <v>245280</v>
      </c>
      <c r="G10" s="33">
        <v>0</v>
      </c>
      <c r="H10" s="71">
        <v>1</v>
      </c>
      <c r="I10" s="71">
        <v>1</v>
      </c>
      <c r="J10" s="71">
        <v>1</v>
      </c>
      <c r="K10" s="83" t="s">
        <v>30</v>
      </c>
      <c r="L10" s="83" t="s">
        <v>31</v>
      </c>
      <c r="M10" s="83" t="s">
        <v>30</v>
      </c>
      <c r="N10" s="33">
        <v>8400</v>
      </c>
      <c r="O10" s="33">
        <v>8880</v>
      </c>
      <c r="P10" s="33">
        <v>8640</v>
      </c>
      <c r="Q10" s="62">
        <f t="shared" si="0"/>
        <v>253680</v>
      </c>
      <c r="R10" s="62">
        <f t="shared" si="1"/>
        <v>262560</v>
      </c>
      <c r="S10" s="62">
        <f t="shared" si="1"/>
        <v>271200</v>
      </c>
      <c r="T10" s="71"/>
      <c r="U10" s="37">
        <v>20440</v>
      </c>
      <c r="V10" s="84">
        <v>0</v>
      </c>
      <c r="W10" s="37"/>
      <c r="X10" s="37">
        <f t="shared" si="2"/>
        <v>245280</v>
      </c>
      <c r="Y10" s="84">
        <f t="shared" si="3"/>
        <v>700</v>
      </c>
      <c r="Z10" s="55">
        <v>21140</v>
      </c>
      <c r="AA10" s="37">
        <f t="shared" si="5"/>
        <v>740</v>
      </c>
      <c r="AB10" s="37">
        <v>21880</v>
      </c>
      <c r="AC10" s="37">
        <f t="shared" si="6"/>
        <v>720</v>
      </c>
      <c r="AD10" s="37">
        <v>22600</v>
      </c>
    </row>
    <row r="11" spans="1:30" x14ac:dyDescent="0.4">
      <c r="A11" s="76">
        <v>6</v>
      </c>
      <c r="B11" s="11" t="s">
        <v>18</v>
      </c>
      <c r="C11" s="8" t="s">
        <v>92</v>
      </c>
      <c r="D11" s="8">
        <v>1</v>
      </c>
      <c r="E11" s="8">
        <v>1</v>
      </c>
      <c r="F11" s="33">
        <v>297900</v>
      </c>
      <c r="G11" s="33">
        <v>0</v>
      </c>
      <c r="H11" s="5">
        <v>1</v>
      </c>
      <c r="I11" s="5">
        <v>1</v>
      </c>
      <c r="J11" s="5">
        <v>1</v>
      </c>
      <c r="K11" s="7" t="s">
        <v>30</v>
      </c>
      <c r="L11" s="7" t="s">
        <v>31</v>
      </c>
      <c r="M11" s="7" t="s">
        <v>30</v>
      </c>
      <c r="N11" s="9">
        <v>9720</v>
      </c>
      <c r="O11" s="33">
        <v>9720</v>
      </c>
      <c r="P11" s="9">
        <v>9720</v>
      </c>
      <c r="Q11" s="62">
        <f t="shared" si="0"/>
        <v>307620</v>
      </c>
      <c r="R11" s="62">
        <f t="shared" si="1"/>
        <v>317340</v>
      </c>
      <c r="S11" s="62">
        <f t="shared" si="1"/>
        <v>327060</v>
      </c>
      <c r="T11" s="8" t="s">
        <v>43</v>
      </c>
      <c r="U11" s="21">
        <v>24825</v>
      </c>
      <c r="V11" s="21">
        <v>0</v>
      </c>
      <c r="X11" s="21">
        <f t="shared" si="2"/>
        <v>297900</v>
      </c>
      <c r="Y11" s="84">
        <f t="shared" si="3"/>
        <v>810</v>
      </c>
      <c r="Z11" s="64">
        <v>25635</v>
      </c>
      <c r="AA11" s="64">
        <f t="shared" si="5"/>
        <v>810</v>
      </c>
      <c r="AB11" s="21">
        <v>26445</v>
      </c>
      <c r="AC11" s="64">
        <f t="shared" si="6"/>
        <v>810</v>
      </c>
      <c r="AD11" s="21">
        <v>27255</v>
      </c>
    </row>
    <row r="12" spans="1:30" s="119" customFormat="1" x14ac:dyDescent="0.4">
      <c r="A12" s="108">
        <v>7</v>
      </c>
      <c r="B12" s="109" t="s">
        <v>19</v>
      </c>
      <c r="C12" s="110" t="s">
        <v>78</v>
      </c>
      <c r="D12" s="110">
        <v>1</v>
      </c>
      <c r="E12" s="110">
        <v>1</v>
      </c>
      <c r="F12" s="111">
        <v>375120</v>
      </c>
      <c r="G12" s="111">
        <v>0</v>
      </c>
      <c r="H12" s="112">
        <v>1</v>
      </c>
      <c r="I12" s="112">
        <v>1</v>
      </c>
      <c r="J12" s="112">
        <v>1</v>
      </c>
      <c r="K12" s="113" t="s">
        <v>30</v>
      </c>
      <c r="L12" s="113" t="s">
        <v>31</v>
      </c>
      <c r="M12" s="113" t="s">
        <v>30</v>
      </c>
      <c r="N12" s="111">
        <v>12120</v>
      </c>
      <c r="O12" s="111">
        <v>12480</v>
      </c>
      <c r="P12" s="111">
        <v>13440</v>
      </c>
      <c r="Q12" s="114">
        <f t="shared" si="0"/>
        <v>387240</v>
      </c>
      <c r="R12" s="114">
        <f t="shared" si="1"/>
        <v>399720</v>
      </c>
      <c r="S12" s="114">
        <f t="shared" si="1"/>
        <v>413160</v>
      </c>
      <c r="T12" s="115"/>
      <c r="U12" s="116">
        <v>31260</v>
      </c>
      <c r="V12" s="116">
        <v>0</v>
      </c>
      <c r="W12" s="116"/>
      <c r="X12" s="116">
        <f t="shared" si="2"/>
        <v>375120</v>
      </c>
      <c r="Y12" s="117">
        <f t="shared" si="3"/>
        <v>1010</v>
      </c>
      <c r="Z12" s="118">
        <v>32270</v>
      </c>
      <c r="AA12" s="118">
        <f t="shared" si="5"/>
        <v>1040</v>
      </c>
      <c r="AB12" s="116">
        <v>33310</v>
      </c>
      <c r="AC12" s="118">
        <f t="shared" si="6"/>
        <v>1120</v>
      </c>
      <c r="AD12" s="116">
        <v>34430</v>
      </c>
    </row>
    <row r="13" spans="1:30" x14ac:dyDescent="0.4">
      <c r="A13" s="76"/>
      <c r="B13" s="120" t="s">
        <v>74</v>
      </c>
      <c r="C13" s="12"/>
      <c r="D13" s="8"/>
      <c r="E13" s="8"/>
      <c r="F13" s="33"/>
      <c r="G13" s="33"/>
      <c r="H13" s="5"/>
      <c r="I13" s="5"/>
      <c r="J13" s="5"/>
      <c r="K13" s="7"/>
      <c r="L13" s="7"/>
      <c r="M13" s="7"/>
      <c r="N13" s="9"/>
      <c r="O13" s="33"/>
      <c r="P13" s="9"/>
      <c r="Q13" s="62"/>
      <c r="R13" s="62"/>
      <c r="S13" s="62"/>
      <c r="T13" s="10"/>
      <c r="Y13" s="101"/>
      <c r="Z13" s="64"/>
      <c r="AA13" s="64"/>
      <c r="AC13" s="64"/>
    </row>
    <row r="14" spans="1:30" s="36" customFormat="1" ht="16.5" customHeight="1" x14ac:dyDescent="0.4">
      <c r="A14" s="76">
        <v>8</v>
      </c>
      <c r="B14" s="82" t="s">
        <v>32</v>
      </c>
      <c r="C14" s="71" t="s">
        <v>27</v>
      </c>
      <c r="D14" s="71">
        <v>1</v>
      </c>
      <c r="E14" s="8">
        <v>1</v>
      </c>
      <c r="F14" s="33">
        <v>153360</v>
      </c>
      <c r="G14" s="33">
        <v>0</v>
      </c>
      <c r="H14" s="5">
        <v>1</v>
      </c>
      <c r="I14" s="5">
        <v>1</v>
      </c>
      <c r="J14" s="5">
        <v>1</v>
      </c>
      <c r="K14" s="7" t="s">
        <v>30</v>
      </c>
      <c r="L14" s="7" t="s">
        <v>31</v>
      </c>
      <c r="M14" s="7" t="s">
        <v>30</v>
      </c>
      <c r="N14" s="9">
        <v>6240</v>
      </c>
      <c r="O14" s="33">
        <v>6480</v>
      </c>
      <c r="P14" s="9">
        <v>6720</v>
      </c>
      <c r="Q14" s="62">
        <f t="shared" ref="Q14" si="7">F14+N14</f>
        <v>159600</v>
      </c>
      <c r="R14" s="62">
        <f t="shared" si="1"/>
        <v>166080</v>
      </c>
      <c r="S14" s="62">
        <f t="shared" si="1"/>
        <v>172800</v>
      </c>
      <c r="T14" s="10"/>
      <c r="U14" s="21">
        <v>12780</v>
      </c>
      <c r="V14" s="21"/>
      <c r="W14" s="21"/>
      <c r="X14" s="21">
        <f t="shared" si="2"/>
        <v>153360</v>
      </c>
      <c r="Y14" s="101">
        <f t="shared" si="3"/>
        <v>520</v>
      </c>
      <c r="Z14" s="64">
        <v>13300</v>
      </c>
      <c r="AA14" s="64">
        <f t="shared" si="5"/>
        <v>540</v>
      </c>
      <c r="AB14" s="21">
        <v>13840</v>
      </c>
      <c r="AC14" s="64">
        <f t="shared" si="6"/>
        <v>560</v>
      </c>
      <c r="AD14" s="21">
        <v>14400</v>
      </c>
    </row>
    <row r="15" spans="1:30" s="36" customFormat="1" ht="16.5" customHeight="1" x14ac:dyDescent="0.4">
      <c r="A15" s="74">
        <v>9</v>
      </c>
      <c r="B15" s="6" t="s">
        <v>56</v>
      </c>
      <c r="C15" s="71" t="s">
        <v>27</v>
      </c>
      <c r="D15" s="71">
        <v>1</v>
      </c>
      <c r="E15" s="8">
        <v>1</v>
      </c>
      <c r="F15" s="33">
        <v>138000</v>
      </c>
      <c r="G15" s="33">
        <v>0</v>
      </c>
      <c r="H15" s="5">
        <v>1</v>
      </c>
      <c r="I15" s="5">
        <v>1</v>
      </c>
      <c r="J15" s="5">
        <v>1</v>
      </c>
      <c r="K15" s="7" t="s">
        <v>30</v>
      </c>
      <c r="L15" s="7" t="s">
        <v>31</v>
      </c>
      <c r="M15" s="7" t="s">
        <v>30</v>
      </c>
      <c r="N15" s="9">
        <v>5520</v>
      </c>
      <c r="O15" s="33">
        <v>5760</v>
      </c>
      <c r="P15" s="9">
        <v>6000</v>
      </c>
      <c r="Q15" s="62">
        <f t="shared" ref="Q15" si="8">F15+N15</f>
        <v>143520</v>
      </c>
      <c r="R15" s="62">
        <f t="shared" ref="R15" si="9">Q15+O15</f>
        <v>149280</v>
      </c>
      <c r="S15" s="62">
        <f t="shared" ref="S15" si="10">R15+P15</f>
        <v>155280</v>
      </c>
      <c r="T15" s="71"/>
      <c r="U15" s="37">
        <v>11500</v>
      </c>
      <c r="V15" s="84"/>
      <c r="W15" s="37"/>
      <c r="X15" s="37">
        <f t="shared" si="2"/>
        <v>138000</v>
      </c>
      <c r="Y15" s="101">
        <f t="shared" si="3"/>
        <v>460</v>
      </c>
      <c r="Z15" s="55">
        <v>11960</v>
      </c>
      <c r="AA15" s="37">
        <f t="shared" si="5"/>
        <v>480</v>
      </c>
      <c r="AB15" s="37">
        <v>12440</v>
      </c>
      <c r="AC15" s="37">
        <f t="shared" si="6"/>
        <v>500</v>
      </c>
      <c r="AD15" s="37">
        <v>12940</v>
      </c>
    </row>
    <row r="16" spans="1:30" x14ac:dyDescent="0.4">
      <c r="A16" s="74"/>
      <c r="B16" s="122" t="s">
        <v>75</v>
      </c>
      <c r="C16" s="8"/>
      <c r="D16" s="8"/>
      <c r="E16" s="8"/>
      <c r="F16" s="33"/>
      <c r="G16" s="33"/>
      <c r="H16" s="5"/>
      <c r="I16" s="5"/>
      <c r="J16" s="5"/>
      <c r="K16" s="7"/>
      <c r="L16" s="7"/>
      <c r="M16" s="7"/>
      <c r="N16" s="9"/>
      <c r="O16" s="33"/>
      <c r="P16" s="9"/>
      <c r="Q16" s="62"/>
      <c r="R16" s="62"/>
      <c r="S16" s="62"/>
      <c r="T16" s="10"/>
      <c r="Y16" s="101"/>
      <c r="Z16" s="64"/>
      <c r="AA16" s="64"/>
      <c r="AC16" s="64"/>
    </row>
    <row r="17" spans="1:30" x14ac:dyDescent="0.4">
      <c r="A17" s="74">
        <v>10</v>
      </c>
      <c r="B17" s="97" t="s">
        <v>93</v>
      </c>
      <c r="C17" s="71" t="s">
        <v>69</v>
      </c>
      <c r="D17" s="71">
        <v>1</v>
      </c>
      <c r="E17" s="71">
        <v>1</v>
      </c>
      <c r="F17" s="33">
        <v>108000</v>
      </c>
      <c r="G17" s="33"/>
      <c r="H17" s="71">
        <v>1</v>
      </c>
      <c r="I17" s="71">
        <v>1</v>
      </c>
      <c r="J17" s="71">
        <v>1</v>
      </c>
      <c r="K17" s="72" t="s">
        <v>30</v>
      </c>
      <c r="L17" s="72" t="s">
        <v>31</v>
      </c>
      <c r="M17" s="72" t="s">
        <v>30</v>
      </c>
      <c r="N17" s="33">
        <v>0</v>
      </c>
      <c r="O17" s="33">
        <v>0</v>
      </c>
      <c r="P17" s="33">
        <v>0</v>
      </c>
      <c r="Q17" s="62">
        <f t="shared" ref="Q17:Q19" si="11">F17+N17</f>
        <v>108000</v>
      </c>
      <c r="R17" s="62">
        <f t="shared" ref="R17:S19" si="12">Q17+O17</f>
        <v>108000</v>
      </c>
      <c r="S17" s="62">
        <f t="shared" si="12"/>
        <v>108000</v>
      </c>
      <c r="T17" s="85"/>
      <c r="U17" s="37">
        <v>14040</v>
      </c>
      <c r="V17" s="38"/>
      <c r="W17" s="37"/>
      <c r="X17" s="37">
        <f t="shared" ref="X17:X19" si="13">U17*12+V17*12+W17*12</f>
        <v>168480</v>
      </c>
      <c r="Y17" s="37">
        <f>U17*4/100</f>
        <v>561.6</v>
      </c>
      <c r="Z17" s="37">
        <f>U17+Y17</f>
        <v>14601.6</v>
      </c>
      <c r="AA17" s="37">
        <f>Z17*4/100</f>
        <v>584.06399999999996</v>
      </c>
      <c r="AB17" s="37">
        <f>Z17+AA17</f>
        <v>15185.664000000001</v>
      </c>
      <c r="AC17" s="37">
        <f>AB17*4/100</f>
        <v>607.42655999999999</v>
      </c>
      <c r="AD17" s="37">
        <f>AB17+AC17</f>
        <v>15793.090560000001</v>
      </c>
    </row>
    <row r="18" spans="1:30" x14ac:dyDescent="0.4">
      <c r="A18" s="74">
        <v>11</v>
      </c>
      <c r="B18" s="97" t="s">
        <v>26</v>
      </c>
      <c r="C18" s="71" t="s">
        <v>69</v>
      </c>
      <c r="D18" s="71">
        <v>1</v>
      </c>
      <c r="E18" s="71">
        <v>1</v>
      </c>
      <c r="F18" s="33">
        <v>108000</v>
      </c>
      <c r="G18" s="33"/>
      <c r="H18" s="71">
        <v>1</v>
      </c>
      <c r="I18" s="71">
        <v>1</v>
      </c>
      <c r="J18" s="71">
        <v>1</v>
      </c>
      <c r="K18" s="72" t="s">
        <v>30</v>
      </c>
      <c r="L18" s="72" t="s">
        <v>31</v>
      </c>
      <c r="M18" s="72" t="s">
        <v>30</v>
      </c>
      <c r="N18" s="33">
        <v>0</v>
      </c>
      <c r="O18" s="33">
        <v>0</v>
      </c>
      <c r="P18" s="33">
        <v>0</v>
      </c>
      <c r="Q18" s="62">
        <f t="shared" si="11"/>
        <v>108000</v>
      </c>
      <c r="R18" s="62">
        <f t="shared" si="12"/>
        <v>108000</v>
      </c>
      <c r="S18" s="62">
        <f t="shared" si="12"/>
        <v>108000</v>
      </c>
      <c r="T18" s="85"/>
      <c r="U18" s="37">
        <v>28080</v>
      </c>
      <c r="V18" s="38"/>
      <c r="W18" s="37"/>
      <c r="X18" s="37">
        <f t="shared" si="13"/>
        <v>336960</v>
      </c>
      <c r="Y18" s="37">
        <f>U18*4/100</f>
        <v>1123.2</v>
      </c>
      <c r="Z18" s="37">
        <f>U18+Y18</f>
        <v>29203.200000000001</v>
      </c>
      <c r="AA18" s="37">
        <f>Z18*4/100</f>
        <v>1168.1279999999999</v>
      </c>
      <c r="AB18" s="37">
        <f>Z18+AA18</f>
        <v>30371.328000000001</v>
      </c>
      <c r="AC18" s="37">
        <f>AB18*4/100</f>
        <v>1214.85312</v>
      </c>
      <c r="AD18" s="37">
        <f>AB18+AC18</f>
        <v>31586.181120000001</v>
      </c>
    </row>
    <row r="19" spans="1:30" x14ac:dyDescent="0.4">
      <c r="A19" s="74">
        <v>12</v>
      </c>
      <c r="B19" s="97" t="s">
        <v>76</v>
      </c>
      <c r="C19" s="71" t="s">
        <v>69</v>
      </c>
      <c r="D19" s="71">
        <v>1</v>
      </c>
      <c r="E19" s="71">
        <v>1</v>
      </c>
      <c r="F19" s="33">
        <v>108000</v>
      </c>
      <c r="G19" s="33"/>
      <c r="H19" s="71">
        <v>1</v>
      </c>
      <c r="I19" s="71">
        <v>1</v>
      </c>
      <c r="J19" s="71">
        <v>1</v>
      </c>
      <c r="K19" s="72" t="s">
        <v>30</v>
      </c>
      <c r="L19" s="72" t="s">
        <v>31</v>
      </c>
      <c r="M19" s="72" t="s">
        <v>30</v>
      </c>
      <c r="N19" s="33">
        <v>0</v>
      </c>
      <c r="O19" s="33">
        <v>0</v>
      </c>
      <c r="P19" s="33">
        <v>0</v>
      </c>
      <c r="Q19" s="62">
        <f t="shared" si="11"/>
        <v>108000</v>
      </c>
      <c r="R19" s="62">
        <f t="shared" si="12"/>
        <v>108000</v>
      </c>
      <c r="S19" s="62">
        <f t="shared" si="12"/>
        <v>108000</v>
      </c>
      <c r="T19" s="85"/>
      <c r="U19" s="37">
        <v>14060</v>
      </c>
      <c r="V19" s="38"/>
      <c r="W19" s="37"/>
      <c r="X19" s="37">
        <f t="shared" si="13"/>
        <v>168720</v>
      </c>
      <c r="Y19" s="37">
        <f>U19*4/100</f>
        <v>562.4</v>
      </c>
      <c r="Z19" s="37">
        <f>U19+Y19</f>
        <v>14622.4</v>
      </c>
      <c r="AA19" s="37">
        <f>Z19*4/100</f>
        <v>584.89599999999996</v>
      </c>
      <c r="AB19" s="37">
        <f>Z19+AA19</f>
        <v>15207.296</v>
      </c>
      <c r="AC19" s="37">
        <f>AB19*4/100</f>
        <v>608.29183999999998</v>
      </c>
      <c r="AD19" s="37">
        <f>AB19+AC19</f>
        <v>15815.58784</v>
      </c>
    </row>
    <row r="20" spans="1:30" ht="18" customHeight="1" x14ac:dyDescent="0.4">
      <c r="A20" s="74"/>
      <c r="B20" s="98" t="s">
        <v>28</v>
      </c>
      <c r="C20" s="8"/>
      <c r="D20" s="8"/>
      <c r="E20" s="8"/>
      <c r="F20" s="33"/>
      <c r="G20" s="33"/>
      <c r="H20" s="10"/>
      <c r="I20" s="10"/>
      <c r="J20" s="10"/>
      <c r="K20" s="10"/>
      <c r="L20" s="10"/>
      <c r="M20" s="10"/>
      <c r="N20" s="9"/>
      <c r="O20" s="33"/>
      <c r="P20" s="9"/>
      <c r="Q20" s="32"/>
      <c r="R20" s="32"/>
      <c r="S20" s="32"/>
      <c r="T20" s="10"/>
      <c r="Z20" s="21"/>
    </row>
    <row r="21" spans="1:30" x14ac:dyDescent="0.4">
      <c r="A21" s="74">
        <v>13</v>
      </c>
      <c r="B21" s="11" t="s">
        <v>24</v>
      </c>
      <c r="C21" s="8" t="s">
        <v>45</v>
      </c>
      <c r="D21" s="8">
        <v>1</v>
      </c>
      <c r="E21" s="8">
        <v>1</v>
      </c>
      <c r="F21" s="33">
        <v>422640</v>
      </c>
      <c r="G21" s="33">
        <v>42000</v>
      </c>
      <c r="H21" s="8">
        <v>1</v>
      </c>
      <c r="I21" s="8">
        <v>1</v>
      </c>
      <c r="J21" s="8">
        <v>1</v>
      </c>
      <c r="K21" s="7" t="s">
        <v>30</v>
      </c>
      <c r="L21" s="7" t="s">
        <v>31</v>
      </c>
      <c r="M21" s="7" t="s">
        <v>30</v>
      </c>
      <c r="N21" s="9">
        <v>13080</v>
      </c>
      <c r="O21" s="33">
        <v>13200</v>
      </c>
      <c r="P21" s="9">
        <v>13320</v>
      </c>
      <c r="Q21" s="62">
        <f>F21+G21+N21</f>
        <v>477720</v>
      </c>
      <c r="R21" s="62">
        <f t="shared" ref="R21:S24" si="14">Q21+O21</f>
        <v>490920</v>
      </c>
      <c r="S21" s="62">
        <f t="shared" si="14"/>
        <v>504240</v>
      </c>
      <c r="T21" s="10"/>
      <c r="U21" s="21">
        <v>35220</v>
      </c>
      <c r="V21" s="21">
        <v>3500</v>
      </c>
      <c r="W21" s="21">
        <v>0</v>
      </c>
      <c r="X21" s="21">
        <f>U21*12+V21*12+W21*12</f>
        <v>464640</v>
      </c>
      <c r="Y21" s="84">
        <f>Z21-U21</f>
        <v>1090</v>
      </c>
      <c r="Z21" s="64">
        <v>36310</v>
      </c>
      <c r="AA21" s="21">
        <f>AB21-Z21</f>
        <v>1100</v>
      </c>
      <c r="AB21" s="21">
        <v>37410</v>
      </c>
      <c r="AC21" s="21">
        <f>AD21-AB21</f>
        <v>1110</v>
      </c>
      <c r="AD21" s="21">
        <v>38520</v>
      </c>
    </row>
    <row r="22" spans="1:30" x14ac:dyDescent="0.4">
      <c r="A22" s="74">
        <v>14</v>
      </c>
      <c r="B22" s="11" t="s">
        <v>21</v>
      </c>
      <c r="C22" s="8" t="s">
        <v>71</v>
      </c>
      <c r="D22" s="8">
        <v>1</v>
      </c>
      <c r="E22" s="8">
        <v>1</v>
      </c>
      <c r="F22" s="33">
        <v>342720</v>
      </c>
      <c r="G22" s="33">
        <v>0</v>
      </c>
      <c r="H22" s="8">
        <v>1</v>
      </c>
      <c r="I22" s="8">
        <v>1</v>
      </c>
      <c r="J22" s="8">
        <v>1</v>
      </c>
      <c r="K22" s="7" t="s">
        <v>30</v>
      </c>
      <c r="L22" s="7" t="s">
        <v>31</v>
      </c>
      <c r="M22" s="7" t="s">
        <v>30</v>
      </c>
      <c r="N22" s="9">
        <v>13440</v>
      </c>
      <c r="O22" s="33">
        <v>13320</v>
      </c>
      <c r="P22" s="9">
        <v>13080</v>
      </c>
      <c r="Q22" s="62">
        <f>F22+G22+N22</f>
        <v>356160</v>
      </c>
      <c r="R22" s="62">
        <f t="shared" si="14"/>
        <v>369480</v>
      </c>
      <c r="S22" s="62">
        <f t="shared" si="14"/>
        <v>382560</v>
      </c>
      <c r="T22" s="10"/>
      <c r="U22" s="24">
        <v>28560</v>
      </c>
      <c r="V22" s="24">
        <v>0</v>
      </c>
      <c r="X22" s="21">
        <f t="shared" ref="X22:X29" si="15">U22*12+V22*12+W22*12</f>
        <v>342720</v>
      </c>
      <c r="Y22" s="84">
        <f t="shared" ref="Y22:Y29" si="16">Z22-U22</f>
        <v>1120</v>
      </c>
      <c r="Z22" s="64">
        <v>29680</v>
      </c>
      <c r="AA22" s="21">
        <f t="shared" ref="AA22:AA29" si="17">AB22-Z22</f>
        <v>1110</v>
      </c>
      <c r="AB22" s="21">
        <v>30790</v>
      </c>
      <c r="AC22" s="21">
        <f t="shared" ref="AC22:AC29" si="18">AD22-AB22</f>
        <v>1090</v>
      </c>
      <c r="AD22" s="21">
        <v>31880</v>
      </c>
    </row>
    <row r="23" spans="1:30" x14ac:dyDescent="0.4">
      <c r="A23" s="74">
        <v>15</v>
      </c>
      <c r="B23" s="127" t="s">
        <v>77</v>
      </c>
      <c r="C23" s="8" t="s">
        <v>78</v>
      </c>
      <c r="D23" s="8">
        <v>1</v>
      </c>
      <c r="E23" s="8">
        <v>1</v>
      </c>
      <c r="F23" s="33">
        <v>296760</v>
      </c>
      <c r="G23" s="33">
        <v>0</v>
      </c>
      <c r="H23" s="8">
        <v>1</v>
      </c>
      <c r="I23" s="8">
        <v>1</v>
      </c>
      <c r="J23" s="8">
        <v>1</v>
      </c>
      <c r="K23" s="7" t="s">
        <v>30</v>
      </c>
      <c r="L23" s="7" t="s">
        <v>31</v>
      </c>
      <c r="M23" s="7" t="s">
        <v>30</v>
      </c>
      <c r="N23" s="9">
        <v>11160</v>
      </c>
      <c r="O23" s="33">
        <v>11040</v>
      </c>
      <c r="P23" s="9">
        <v>10920</v>
      </c>
      <c r="Q23" s="62">
        <f>F23+G23+N23</f>
        <v>307920</v>
      </c>
      <c r="R23" s="62">
        <f t="shared" si="14"/>
        <v>318960</v>
      </c>
      <c r="S23" s="62">
        <f t="shared" si="14"/>
        <v>329880</v>
      </c>
      <c r="T23" s="10"/>
      <c r="U23" s="123">
        <v>24730</v>
      </c>
      <c r="V23" s="24">
        <v>0</v>
      </c>
      <c r="W23" s="124"/>
      <c r="X23" s="21">
        <f t="shared" si="15"/>
        <v>296760</v>
      </c>
      <c r="Y23" s="84">
        <f t="shared" si="16"/>
        <v>930</v>
      </c>
      <c r="Z23" s="126">
        <v>25660</v>
      </c>
      <c r="AA23" s="21">
        <f t="shared" si="17"/>
        <v>920</v>
      </c>
      <c r="AB23" s="124">
        <v>26580</v>
      </c>
      <c r="AC23" s="21">
        <f t="shared" si="18"/>
        <v>910</v>
      </c>
      <c r="AD23" s="124">
        <v>27490</v>
      </c>
    </row>
    <row r="24" spans="1:30" x14ac:dyDescent="0.4">
      <c r="A24" s="74">
        <v>16</v>
      </c>
      <c r="B24" s="127" t="s">
        <v>22</v>
      </c>
      <c r="C24" s="8" t="s">
        <v>78</v>
      </c>
      <c r="D24" s="8">
        <v>1</v>
      </c>
      <c r="E24" s="8">
        <v>1</v>
      </c>
      <c r="F24" s="33">
        <v>264480</v>
      </c>
      <c r="G24" s="33">
        <v>0</v>
      </c>
      <c r="H24" s="8">
        <v>1</v>
      </c>
      <c r="I24" s="8">
        <v>1</v>
      </c>
      <c r="J24" s="8">
        <v>1</v>
      </c>
      <c r="K24" s="7" t="s">
        <v>30</v>
      </c>
      <c r="L24" s="7" t="s">
        <v>31</v>
      </c>
      <c r="M24" s="7" t="s">
        <v>30</v>
      </c>
      <c r="N24" s="9">
        <v>10560</v>
      </c>
      <c r="O24" s="33">
        <v>10800</v>
      </c>
      <c r="P24" s="9">
        <v>10920</v>
      </c>
      <c r="Q24" s="62">
        <f>F24+G24+N24</f>
        <v>275040</v>
      </c>
      <c r="R24" s="62">
        <f t="shared" si="14"/>
        <v>285840</v>
      </c>
      <c r="S24" s="62">
        <f t="shared" si="14"/>
        <v>296760</v>
      </c>
      <c r="T24" s="10"/>
      <c r="U24" s="123">
        <v>22040</v>
      </c>
      <c r="V24" s="24">
        <v>0</v>
      </c>
      <c r="W24" s="124"/>
      <c r="X24" s="21">
        <f t="shared" si="15"/>
        <v>264480</v>
      </c>
      <c r="Y24" s="84">
        <f t="shared" si="16"/>
        <v>880</v>
      </c>
      <c r="Z24" s="126">
        <v>22920</v>
      </c>
      <c r="AA24" s="21">
        <f t="shared" si="17"/>
        <v>900</v>
      </c>
      <c r="AB24" s="124">
        <v>23820</v>
      </c>
      <c r="AC24" s="21">
        <f t="shared" si="18"/>
        <v>910</v>
      </c>
      <c r="AD24" s="124">
        <v>24730</v>
      </c>
    </row>
    <row r="25" spans="1:30" x14ac:dyDescent="0.4">
      <c r="A25" s="74"/>
      <c r="B25" s="120" t="s">
        <v>74</v>
      </c>
      <c r="C25" s="8"/>
      <c r="D25" s="8"/>
      <c r="E25" s="8"/>
      <c r="F25" s="33"/>
      <c r="G25" s="33"/>
      <c r="H25" s="8"/>
      <c r="I25" s="8"/>
      <c r="J25" s="8"/>
      <c r="K25" s="7"/>
      <c r="L25" s="7"/>
      <c r="M25" s="7"/>
      <c r="N25" s="9"/>
      <c r="O25" s="33"/>
      <c r="P25" s="9"/>
      <c r="Q25" s="62"/>
      <c r="R25" s="62"/>
      <c r="S25" s="62"/>
      <c r="T25" s="10"/>
      <c r="U25" s="123"/>
      <c r="V25" s="123"/>
      <c r="W25" s="124"/>
      <c r="X25" s="21">
        <f t="shared" si="15"/>
        <v>0</v>
      </c>
      <c r="Y25" s="84">
        <f t="shared" si="16"/>
        <v>0</v>
      </c>
      <c r="Z25" s="126"/>
      <c r="AA25" s="21">
        <f t="shared" si="17"/>
        <v>0</v>
      </c>
      <c r="AB25" s="124"/>
      <c r="AC25" s="21">
        <f t="shared" si="18"/>
        <v>0</v>
      </c>
      <c r="AD25" s="124"/>
    </row>
    <row r="26" spans="1:30" x14ac:dyDescent="0.4">
      <c r="A26" s="74">
        <v>17</v>
      </c>
      <c r="B26" s="127" t="s">
        <v>55</v>
      </c>
      <c r="C26" s="8" t="s">
        <v>79</v>
      </c>
      <c r="D26" s="8">
        <v>1</v>
      </c>
      <c r="E26" s="8">
        <v>1</v>
      </c>
      <c r="F26" s="33">
        <v>112800</v>
      </c>
      <c r="G26" s="33">
        <v>0</v>
      </c>
      <c r="H26" s="5">
        <v>1</v>
      </c>
      <c r="I26" s="5">
        <v>1</v>
      </c>
      <c r="J26" s="5">
        <v>1</v>
      </c>
      <c r="K26" s="7" t="s">
        <v>30</v>
      </c>
      <c r="L26" s="7" t="s">
        <v>31</v>
      </c>
      <c r="M26" s="7" t="s">
        <v>30</v>
      </c>
      <c r="N26" s="9">
        <v>4560</v>
      </c>
      <c r="O26" s="33">
        <v>4800</v>
      </c>
      <c r="P26" s="9">
        <v>4920</v>
      </c>
      <c r="Q26" s="62">
        <f t="shared" ref="Q26" si="19">F26+N26</f>
        <v>117360</v>
      </c>
      <c r="R26" s="62">
        <f t="shared" ref="R26" si="20">Q26+O26</f>
        <v>122160</v>
      </c>
      <c r="S26" s="62">
        <f t="shared" ref="S26" si="21">R26+P26</f>
        <v>127080</v>
      </c>
      <c r="T26" s="10"/>
      <c r="U26" s="123">
        <v>9400</v>
      </c>
      <c r="V26" s="123"/>
      <c r="W26" s="124"/>
      <c r="X26" s="21">
        <f t="shared" si="15"/>
        <v>112800</v>
      </c>
      <c r="Y26" s="84">
        <f t="shared" si="16"/>
        <v>380</v>
      </c>
      <c r="Z26" s="126">
        <v>9780</v>
      </c>
      <c r="AA26" s="21">
        <f t="shared" si="17"/>
        <v>400</v>
      </c>
      <c r="AB26" s="124">
        <v>10180</v>
      </c>
      <c r="AC26" s="21">
        <f t="shared" si="18"/>
        <v>410</v>
      </c>
      <c r="AD26" s="124">
        <v>10590</v>
      </c>
    </row>
    <row r="27" spans="1:30" x14ac:dyDescent="0.4">
      <c r="A27" s="74"/>
      <c r="B27" s="131" t="s">
        <v>29</v>
      </c>
      <c r="C27" s="8"/>
      <c r="D27" s="8"/>
      <c r="E27" s="8"/>
      <c r="F27" s="33"/>
      <c r="G27" s="33"/>
      <c r="H27" s="8"/>
      <c r="I27" s="8"/>
      <c r="J27" s="8"/>
      <c r="K27" s="7"/>
      <c r="L27" s="7"/>
      <c r="M27" s="7"/>
      <c r="N27" s="9"/>
      <c r="O27" s="33"/>
      <c r="P27" s="9"/>
      <c r="Q27" s="62"/>
      <c r="R27" s="62"/>
      <c r="S27" s="62"/>
      <c r="T27" s="10"/>
      <c r="U27" s="123"/>
      <c r="V27" s="123"/>
      <c r="W27" s="124"/>
      <c r="X27" s="21">
        <f t="shared" si="15"/>
        <v>0</v>
      </c>
      <c r="Y27" s="84">
        <f t="shared" si="16"/>
        <v>0</v>
      </c>
      <c r="Z27" s="126"/>
      <c r="AA27" s="21">
        <f t="shared" si="17"/>
        <v>0</v>
      </c>
      <c r="AB27" s="124"/>
      <c r="AC27" s="21">
        <f t="shared" si="18"/>
        <v>0</v>
      </c>
      <c r="AD27" s="124"/>
    </row>
    <row r="28" spans="1:30" x14ac:dyDescent="0.4">
      <c r="A28" s="74">
        <v>18</v>
      </c>
      <c r="B28" s="127" t="s">
        <v>80</v>
      </c>
      <c r="C28" s="8" t="s">
        <v>45</v>
      </c>
      <c r="D28" s="8">
        <v>1</v>
      </c>
      <c r="E28" s="8">
        <v>1</v>
      </c>
      <c r="F28" s="33">
        <v>393600</v>
      </c>
      <c r="G28" s="33">
        <v>42000</v>
      </c>
      <c r="H28" s="5">
        <v>1</v>
      </c>
      <c r="I28" s="5">
        <v>1</v>
      </c>
      <c r="J28" s="5">
        <v>1</v>
      </c>
      <c r="K28" s="7" t="s">
        <v>30</v>
      </c>
      <c r="L28" s="7" t="s">
        <v>31</v>
      </c>
      <c r="M28" s="7" t="s">
        <v>30</v>
      </c>
      <c r="N28" s="9">
        <v>13620</v>
      </c>
      <c r="O28" s="33">
        <v>13620</v>
      </c>
      <c r="P28" s="9">
        <v>13620</v>
      </c>
      <c r="Q28" s="62">
        <f>F28+G28+N28</f>
        <v>449220</v>
      </c>
      <c r="R28" s="62">
        <f t="shared" ref="R28:R29" si="22">Q28+O28</f>
        <v>462840</v>
      </c>
      <c r="S28" s="62">
        <f t="shared" ref="S28:S29" si="23">R28+P28</f>
        <v>476460</v>
      </c>
      <c r="T28" s="10" t="s">
        <v>43</v>
      </c>
      <c r="U28" s="123">
        <v>32800</v>
      </c>
      <c r="V28" s="123">
        <v>3500</v>
      </c>
      <c r="W28" s="124"/>
      <c r="X28" s="21">
        <f t="shared" si="15"/>
        <v>435600</v>
      </c>
      <c r="Y28" s="84">
        <f t="shared" si="16"/>
        <v>1135</v>
      </c>
      <c r="Z28" s="126">
        <v>33935</v>
      </c>
      <c r="AA28" s="21">
        <f t="shared" si="17"/>
        <v>1135</v>
      </c>
      <c r="AB28" s="124">
        <v>35070</v>
      </c>
      <c r="AC28" s="21">
        <f t="shared" si="18"/>
        <v>1135</v>
      </c>
      <c r="AD28" s="124">
        <v>36205</v>
      </c>
    </row>
    <row r="29" spans="1:30" x14ac:dyDescent="0.4">
      <c r="A29" s="74">
        <v>19</v>
      </c>
      <c r="B29" s="127" t="s">
        <v>23</v>
      </c>
      <c r="C29" s="8" t="s">
        <v>82</v>
      </c>
      <c r="D29" s="8">
        <v>1</v>
      </c>
      <c r="E29" s="8">
        <v>1</v>
      </c>
      <c r="F29" s="33">
        <v>256320</v>
      </c>
      <c r="G29" s="33">
        <v>0</v>
      </c>
      <c r="H29" s="8">
        <v>1</v>
      </c>
      <c r="I29" s="8">
        <v>1</v>
      </c>
      <c r="J29" s="8">
        <v>1</v>
      </c>
      <c r="K29" s="7" t="s">
        <v>30</v>
      </c>
      <c r="L29" s="7" t="s">
        <v>31</v>
      </c>
      <c r="M29" s="7" t="s">
        <v>30</v>
      </c>
      <c r="N29" s="9">
        <v>8280</v>
      </c>
      <c r="O29" s="33">
        <v>8520</v>
      </c>
      <c r="P29" s="9">
        <v>9120</v>
      </c>
      <c r="Q29" s="62">
        <f>F29+G29+N29</f>
        <v>264600</v>
      </c>
      <c r="R29" s="62">
        <f t="shared" si="22"/>
        <v>273120</v>
      </c>
      <c r="S29" s="62">
        <f t="shared" si="23"/>
        <v>282240</v>
      </c>
      <c r="T29" s="10"/>
      <c r="U29" s="123">
        <v>21360</v>
      </c>
      <c r="V29" s="123">
        <v>0</v>
      </c>
      <c r="W29" s="124"/>
      <c r="X29" s="21">
        <f t="shared" si="15"/>
        <v>256320</v>
      </c>
      <c r="Y29" s="125">
        <f t="shared" si="16"/>
        <v>690</v>
      </c>
      <c r="Z29" s="126">
        <v>22050</v>
      </c>
      <c r="AA29" s="124">
        <f t="shared" si="17"/>
        <v>710</v>
      </c>
      <c r="AB29" s="124">
        <v>22760</v>
      </c>
      <c r="AC29" s="124">
        <f t="shared" si="18"/>
        <v>760</v>
      </c>
      <c r="AD29" s="124">
        <v>23520</v>
      </c>
    </row>
    <row r="30" spans="1:30" x14ac:dyDescent="0.4">
      <c r="A30" s="74"/>
      <c r="B30" s="120" t="s">
        <v>74</v>
      </c>
      <c r="C30" s="8"/>
      <c r="D30" s="8"/>
      <c r="E30" s="8"/>
      <c r="F30" s="33"/>
      <c r="G30" s="33"/>
      <c r="H30" s="8"/>
      <c r="I30" s="8"/>
      <c r="J30" s="8"/>
      <c r="K30" s="7"/>
      <c r="L30" s="7"/>
      <c r="M30" s="7"/>
      <c r="N30" s="9"/>
      <c r="O30" s="33"/>
      <c r="P30" s="9"/>
      <c r="Q30" s="62"/>
      <c r="R30" s="62"/>
      <c r="S30" s="62"/>
      <c r="T30" s="10"/>
      <c r="U30" s="123"/>
      <c r="V30" s="123"/>
      <c r="W30" s="124"/>
      <c r="X30" s="124"/>
      <c r="Y30" s="125"/>
      <c r="Z30" s="126"/>
      <c r="AA30" s="124"/>
      <c r="AB30" s="124"/>
      <c r="AC30" s="124"/>
      <c r="AD30" s="124"/>
    </row>
    <row r="31" spans="1:30" x14ac:dyDescent="0.4">
      <c r="A31" s="128">
        <v>20</v>
      </c>
      <c r="B31" s="129" t="s">
        <v>81</v>
      </c>
      <c r="C31" s="130" t="s">
        <v>83</v>
      </c>
      <c r="D31" s="71">
        <v>1</v>
      </c>
      <c r="E31" s="8">
        <v>1</v>
      </c>
      <c r="F31" s="33">
        <v>138000</v>
      </c>
      <c r="G31" s="33">
        <v>0</v>
      </c>
      <c r="H31" s="5">
        <v>1</v>
      </c>
      <c r="I31" s="5">
        <v>1</v>
      </c>
      <c r="J31" s="5">
        <v>1</v>
      </c>
      <c r="K31" s="7" t="s">
        <v>30</v>
      </c>
      <c r="L31" s="7" t="s">
        <v>31</v>
      </c>
      <c r="M31" s="7" t="s">
        <v>30</v>
      </c>
      <c r="N31" s="9">
        <v>5520</v>
      </c>
      <c r="O31" s="33">
        <v>5760</v>
      </c>
      <c r="P31" s="9">
        <v>6000</v>
      </c>
      <c r="Q31" s="62">
        <f t="shared" ref="Q31" si="24">F31+N31</f>
        <v>143520</v>
      </c>
      <c r="R31" s="62">
        <f t="shared" ref="R31" si="25">Q31+O31</f>
        <v>149280</v>
      </c>
      <c r="S31" s="62">
        <f t="shared" ref="S31" si="26">R31+P31</f>
        <v>155280</v>
      </c>
      <c r="T31" s="220">
        <v>72</v>
      </c>
      <c r="U31" s="37">
        <v>11500</v>
      </c>
      <c r="V31" s="84"/>
      <c r="W31" s="37"/>
      <c r="X31" s="37">
        <f t="shared" ref="X31" si="27">U31*12+V31*12+W31*12</f>
        <v>138000</v>
      </c>
      <c r="Y31" s="101">
        <f t="shared" ref="Y31" si="28">Z31-U31</f>
        <v>460</v>
      </c>
      <c r="Z31" s="55">
        <v>11960</v>
      </c>
      <c r="AA31" s="37">
        <f t="shared" ref="AA31" si="29">AB31-Z31</f>
        <v>480</v>
      </c>
      <c r="AB31" s="37">
        <v>12440</v>
      </c>
      <c r="AC31" s="37">
        <f t="shared" ref="AC31" si="30">AD31-AB31</f>
        <v>500</v>
      </c>
      <c r="AD31" s="37">
        <v>12940</v>
      </c>
    </row>
    <row r="32" spans="1:30" ht="16.5" customHeight="1" x14ac:dyDescent="0.4">
      <c r="A32" s="150"/>
      <c r="B32" s="252" t="s">
        <v>35</v>
      </c>
      <c r="C32" s="253"/>
      <c r="D32" s="151">
        <f t="shared" ref="D32:J32" si="31">SUM(D5:D31)</f>
        <v>20</v>
      </c>
      <c r="E32" s="151">
        <f t="shared" si="31"/>
        <v>20</v>
      </c>
      <c r="F32" s="151">
        <f t="shared" si="31"/>
        <v>5397060</v>
      </c>
      <c r="G32" s="151">
        <f t="shared" si="31"/>
        <v>294000</v>
      </c>
      <c r="H32" s="151">
        <f t="shared" si="31"/>
        <v>20</v>
      </c>
      <c r="I32" s="151">
        <f t="shared" si="31"/>
        <v>20</v>
      </c>
      <c r="J32" s="151">
        <f t="shared" si="31"/>
        <v>20</v>
      </c>
      <c r="K32" s="151">
        <f>SUM(K5:K22)</f>
        <v>0</v>
      </c>
      <c r="L32" s="151">
        <f>SUM(L5:L22)</f>
        <v>0</v>
      </c>
      <c r="M32" s="151">
        <f>SUM(M5:M22)</f>
        <v>0</v>
      </c>
      <c r="N32" s="151">
        <f t="shared" ref="N32:S32" si="32">SUM(N5:N31)</f>
        <v>181980</v>
      </c>
      <c r="O32" s="151">
        <f t="shared" si="32"/>
        <v>184140</v>
      </c>
      <c r="P32" s="151">
        <f t="shared" si="32"/>
        <v>185580</v>
      </c>
      <c r="Q32" s="151">
        <f t="shared" si="32"/>
        <v>5873040</v>
      </c>
      <c r="R32" s="151">
        <f t="shared" si="32"/>
        <v>6057180</v>
      </c>
      <c r="S32" s="151">
        <f t="shared" si="32"/>
        <v>6242760</v>
      </c>
      <c r="T32" s="221"/>
      <c r="U32" s="54"/>
      <c r="V32" s="40"/>
      <c r="W32" s="40"/>
      <c r="X32" s="40"/>
      <c r="Y32" s="102"/>
      <c r="Z32" s="40"/>
      <c r="AA32" s="40"/>
      <c r="AB32" s="40"/>
      <c r="AC32" s="41"/>
      <c r="AD32" s="40"/>
    </row>
    <row r="33" spans="1:30" ht="21" customHeight="1" x14ac:dyDescent="0.4">
      <c r="A33" s="240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51"/>
      <c r="V33" s="51"/>
      <c r="W33" s="51"/>
      <c r="X33" s="51"/>
      <c r="Y33" s="99"/>
      <c r="Z33" s="51"/>
      <c r="AA33" s="51"/>
      <c r="AB33" s="51"/>
      <c r="AC33" s="52"/>
      <c r="AD33" s="51"/>
    </row>
    <row r="34" spans="1:30" ht="17.100000000000001" customHeight="1" x14ac:dyDescent="0.45">
      <c r="A34" s="29" t="s">
        <v>3</v>
      </c>
      <c r="B34" s="3"/>
      <c r="C34" s="16" t="s">
        <v>5</v>
      </c>
      <c r="D34" s="105" t="s">
        <v>6</v>
      </c>
      <c r="E34" s="256" t="s">
        <v>0</v>
      </c>
      <c r="F34" s="257"/>
      <c r="G34" s="258"/>
      <c r="H34" s="208" t="s">
        <v>34</v>
      </c>
      <c r="I34" s="209"/>
      <c r="J34" s="210"/>
      <c r="K34" s="214" t="s">
        <v>14</v>
      </c>
      <c r="L34" s="215"/>
      <c r="M34" s="216"/>
      <c r="N34" s="199" t="s">
        <v>1</v>
      </c>
      <c r="O34" s="200"/>
      <c r="P34" s="201"/>
      <c r="Q34" s="205" t="s">
        <v>17</v>
      </c>
      <c r="R34" s="206"/>
      <c r="S34" s="207"/>
      <c r="T34" s="25"/>
      <c r="U34" s="42" t="s">
        <v>50</v>
      </c>
      <c r="V34" s="42" t="s">
        <v>54</v>
      </c>
      <c r="W34" s="43"/>
      <c r="X34" s="43"/>
      <c r="Y34" s="233" t="s">
        <v>48</v>
      </c>
      <c r="Z34" s="234"/>
      <c r="AA34" s="234"/>
      <c r="AB34" s="234"/>
      <c r="AC34" s="234"/>
      <c r="AD34" s="235"/>
    </row>
    <row r="35" spans="1:30" ht="17.100000000000001" customHeight="1" x14ac:dyDescent="0.4">
      <c r="A35" s="26" t="s">
        <v>7</v>
      </c>
      <c r="B35" s="1" t="s">
        <v>4</v>
      </c>
      <c r="C35" s="1" t="s">
        <v>8</v>
      </c>
      <c r="D35" s="140" t="s">
        <v>9</v>
      </c>
      <c r="E35" s="141" t="s">
        <v>11</v>
      </c>
      <c r="F35" s="86" t="s">
        <v>12</v>
      </c>
      <c r="G35" s="254" t="s">
        <v>68</v>
      </c>
      <c r="H35" s="241" t="s">
        <v>33</v>
      </c>
      <c r="I35" s="242"/>
      <c r="J35" s="243"/>
      <c r="K35" s="244" t="s">
        <v>15</v>
      </c>
      <c r="L35" s="245"/>
      <c r="M35" s="246"/>
      <c r="N35" s="247" t="s">
        <v>16</v>
      </c>
      <c r="O35" s="248"/>
      <c r="P35" s="249"/>
      <c r="Q35" s="31"/>
      <c r="R35" s="65"/>
      <c r="S35" s="66"/>
      <c r="T35" s="26" t="s">
        <v>2</v>
      </c>
      <c r="U35" s="44" t="s">
        <v>51</v>
      </c>
      <c r="V35" s="44" t="s">
        <v>53</v>
      </c>
      <c r="W35" s="45" t="s">
        <v>20</v>
      </c>
      <c r="X35" s="45" t="s">
        <v>49</v>
      </c>
      <c r="Y35" s="225">
        <v>2564</v>
      </c>
      <c r="Z35" s="226"/>
      <c r="AA35" s="225">
        <v>2565</v>
      </c>
      <c r="AB35" s="226"/>
      <c r="AC35" s="225">
        <v>2566</v>
      </c>
      <c r="AD35" s="226"/>
    </row>
    <row r="36" spans="1:30" ht="17.100000000000001" customHeight="1" x14ac:dyDescent="0.4">
      <c r="A36" s="145"/>
      <c r="B36" s="146"/>
      <c r="C36" s="147"/>
      <c r="D36" s="148"/>
      <c r="E36" s="143" t="s">
        <v>10</v>
      </c>
      <c r="F36" s="149" t="s">
        <v>13</v>
      </c>
      <c r="G36" s="255"/>
      <c r="H36" s="137">
        <v>2564</v>
      </c>
      <c r="I36" s="137">
        <v>2565</v>
      </c>
      <c r="J36" s="137">
        <v>2566</v>
      </c>
      <c r="K36" s="137">
        <v>2564</v>
      </c>
      <c r="L36" s="137">
        <v>2565</v>
      </c>
      <c r="M36" s="137">
        <v>2566</v>
      </c>
      <c r="N36" s="15">
        <v>2564</v>
      </c>
      <c r="O36" s="15">
        <v>2565</v>
      </c>
      <c r="P36" s="15">
        <v>2566</v>
      </c>
      <c r="Q36" s="15">
        <v>2564</v>
      </c>
      <c r="R36" s="15">
        <v>2565</v>
      </c>
      <c r="S36" s="67">
        <v>2566</v>
      </c>
      <c r="T36" s="147"/>
      <c r="U36" s="46" t="s">
        <v>52</v>
      </c>
      <c r="V36" s="46" t="s">
        <v>52</v>
      </c>
      <c r="W36" s="48" t="s">
        <v>52</v>
      </c>
      <c r="X36" s="47"/>
      <c r="Y36" s="100" t="s">
        <v>64</v>
      </c>
      <c r="Z36" s="68" t="s">
        <v>50</v>
      </c>
      <c r="AA36" s="100" t="s">
        <v>64</v>
      </c>
      <c r="AB36" s="68" t="s">
        <v>50</v>
      </c>
      <c r="AC36" s="100" t="s">
        <v>64</v>
      </c>
      <c r="AD36" s="68" t="s">
        <v>50</v>
      </c>
    </row>
    <row r="37" spans="1:30" ht="17.100000000000001" customHeight="1" x14ac:dyDescent="0.4">
      <c r="A37" s="75"/>
      <c r="B37" s="252" t="s">
        <v>36</v>
      </c>
      <c r="C37" s="253"/>
      <c r="D37" s="187">
        <f>D32</f>
        <v>20</v>
      </c>
      <c r="E37" s="187">
        <f>E32</f>
        <v>20</v>
      </c>
      <c r="F37" s="188">
        <f>F32</f>
        <v>5397060</v>
      </c>
      <c r="G37" s="188">
        <f>G32</f>
        <v>294000</v>
      </c>
      <c r="H37" s="187">
        <f t="shared" ref="H37:S37" si="33">H32</f>
        <v>20</v>
      </c>
      <c r="I37" s="187">
        <f t="shared" si="33"/>
        <v>20</v>
      </c>
      <c r="J37" s="187">
        <f t="shared" si="33"/>
        <v>20</v>
      </c>
      <c r="K37" s="187">
        <f t="shared" si="33"/>
        <v>0</v>
      </c>
      <c r="L37" s="187">
        <f t="shared" si="33"/>
        <v>0</v>
      </c>
      <c r="M37" s="187">
        <f t="shared" si="33"/>
        <v>0</v>
      </c>
      <c r="N37" s="189">
        <f t="shared" si="33"/>
        <v>181980</v>
      </c>
      <c r="O37" s="190">
        <f t="shared" si="33"/>
        <v>184140</v>
      </c>
      <c r="P37" s="189">
        <f t="shared" si="33"/>
        <v>185580</v>
      </c>
      <c r="Q37" s="188">
        <f t="shared" si="33"/>
        <v>5873040</v>
      </c>
      <c r="R37" s="188">
        <f t="shared" si="33"/>
        <v>6057180</v>
      </c>
      <c r="S37" s="188">
        <f t="shared" si="33"/>
        <v>6242760</v>
      </c>
      <c r="T37" s="15"/>
      <c r="U37" s="19"/>
      <c r="V37" s="19"/>
    </row>
    <row r="38" spans="1:30" ht="17.100000000000001" customHeight="1" x14ac:dyDescent="0.4">
      <c r="A38" s="74"/>
      <c r="B38" s="180" t="s">
        <v>84</v>
      </c>
      <c r="C38" s="181"/>
      <c r="D38" s="181"/>
      <c r="E38" s="181"/>
      <c r="F38" s="182"/>
      <c r="G38" s="182"/>
      <c r="H38" s="181"/>
      <c r="I38" s="181"/>
      <c r="J38" s="181"/>
      <c r="K38" s="183"/>
      <c r="L38" s="183"/>
      <c r="M38" s="183"/>
      <c r="N38" s="184"/>
      <c r="O38" s="182"/>
      <c r="P38" s="184"/>
      <c r="Q38" s="185"/>
      <c r="R38" s="185"/>
      <c r="S38" s="185"/>
      <c r="T38" s="186"/>
      <c r="U38" s="24"/>
      <c r="V38" s="24"/>
      <c r="Y38" s="84"/>
      <c r="Z38" s="64"/>
      <c r="AC38" s="21"/>
    </row>
    <row r="39" spans="1:30" ht="17.100000000000001" customHeight="1" x14ac:dyDescent="0.4">
      <c r="A39" s="74">
        <v>21</v>
      </c>
      <c r="B39" s="107" t="s">
        <v>85</v>
      </c>
      <c r="C39" s="8" t="s">
        <v>45</v>
      </c>
      <c r="D39" s="8">
        <v>1</v>
      </c>
      <c r="E39" s="8">
        <v>1</v>
      </c>
      <c r="F39" s="33">
        <v>342720</v>
      </c>
      <c r="G39" s="33">
        <v>42000</v>
      </c>
      <c r="H39" s="5">
        <v>1</v>
      </c>
      <c r="I39" s="5">
        <v>1</v>
      </c>
      <c r="J39" s="5">
        <v>1</v>
      </c>
      <c r="K39" s="7" t="s">
        <v>30</v>
      </c>
      <c r="L39" s="7" t="s">
        <v>31</v>
      </c>
      <c r="M39" s="7" t="s">
        <v>30</v>
      </c>
      <c r="N39" s="9">
        <v>13440</v>
      </c>
      <c r="O39" s="33">
        <v>13320</v>
      </c>
      <c r="P39" s="9">
        <v>13080</v>
      </c>
      <c r="Q39" s="62">
        <f>F39+G39+N39</f>
        <v>398160</v>
      </c>
      <c r="R39" s="62">
        <f t="shared" ref="R39:R41" si="34">Q39+O39</f>
        <v>411480</v>
      </c>
      <c r="S39" s="62">
        <f t="shared" ref="S39:S41" si="35">R39+P39</f>
        <v>424560</v>
      </c>
      <c r="T39" s="10"/>
      <c r="U39" s="21">
        <v>28560</v>
      </c>
      <c r="V39" s="21">
        <v>3500</v>
      </c>
      <c r="X39" s="21">
        <f t="shared" ref="X39" si="36">U39*12+V39*12+W39*12</f>
        <v>384720</v>
      </c>
      <c r="Y39" s="101">
        <f t="shared" ref="Y39" si="37">Z39-U39</f>
        <v>1120</v>
      </c>
      <c r="Z39" s="64">
        <v>29680</v>
      </c>
      <c r="AA39" s="64">
        <f t="shared" ref="AA39" si="38">AB39-Z39</f>
        <v>1110</v>
      </c>
      <c r="AB39" s="21">
        <v>30790</v>
      </c>
      <c r="AC39" s="64">
        <f t="shared" ref="AC39" si="39">AD39-AB39</f>
        <v>1090</v>
      </c>
      <c r="AD39" s="21">
        <v>31880</v>
      </c>
    </row>
    <row r="40" spans="1:30" ht="17.100000000000001" customHeight="1" x14ac:dyDescent="0.4">
      <c r="A40" s="74"/>
      <c r="B40" s="11" t="s">
        <v>86</v>
      </c>
      <c r="C40" s="8"/>
      <c r="D40" s="8"/>
      <c r="E40" s="8"/>
      <c r="F40" s="33"/>
      <c r="G40" s="33"/>
      <c r="H40" s="8"/>
      <c r="I40" s="8"/>
      <c r="J40" s="8"/>
      <c r="K40" s="7"/>
      <c r="L40" s="7"/>
      <c r="M40" s="7"/>
      <c r="N40" s="9"/>
      <c r="O40" s="33"/>
      <c r="P40" s="9"/>
      <c r="Q40" s="62"/>
      <c r="R40" s="62"/>
      <c r="S40" s="62"/>
      <c r="T40" s="10"/>
      <c r="U40" s="24"/>
      <c r="V40" s="24"/>
      <c r="Y40" s="84"/>
      <c r="Z40" s="64"/>
      <c r="AC40" s="21"/>
    </row>
    <row r="41" spans="1:30" ht="17.100000000000001" customHeight="1" x14ac:dyDescent="0.4">
      <c r="A41" s="74">
        <v>22</v>
      </c>
      <c r="B41" s="11" t="s">
        <v>25</v>
      </c>
      <c r="C41" s="8" t="s">
        <v>78</v>
      </c>
      <c r="D41" s="8">
        <v>1</v>
      </c>
      <c r="E41" s="8">
        <v>1</v>
      </c>
      <c r="F41" s="33">
        <v>329760</v>
      </c>
      <c r="G41" s="33">
        <v>0</v>
      </c>
      <c r="H41" s="8">
        <v>1</v>
      </c>
      <c r="I41" s="8">
        <v>1</v>
      </c>
      <c r="J41" s="8">
        <v>1</v>
      </c>
      <c r="K41" s="7" t="s">
        <v>30</v>
      </c>
      <c r="L41" s="7" t="s">
        <v>31</v>
      </c>
      <c r="M41" s="7" t="s">
        <v>30</v>
      </c>
      <c r="N41" s="9">
        <v>12960</v>
      </c>
      <c r="O41" s="33">
        <v>13440</v>
      </c>
      <c r="P41" s="9">
        <v>13320</v>
      </c>
      <c r="Q41" s="62">
        <f t="shared" ref="Q41" si="40">F41+G41+N41</f>
        <v>342720</v>
      </c>
      <c r="R41" s="62">
        <f t="shared" si="34"/>
        <v>356160</v>
      </c>
      <c r="S41" s="62">
        <f t="shared" si="35"/>
        <v>369480</v>
      </c>
      <c r="T41" s="10"/>
      <c r="U41" s="30">
        <v>27480</v>
      </c>
      <c r="V41" s="30">
        <v>0</v>
      </c>
      <c r="X41" s="21">
        <f>U41*12+V41*12+W41*12</f>
        <v>329760</v>
      </c>
      <c r="Y41" s="84">
        <f>Z41-U41</f>
        <v>1080</v>
      </c>
      <c r="Z41" s="64">
        <v>28560</v>
      </c>
      <c r="AA41" s="21">
        <f>AB41-Z41</f>
        <v>1120</v>
      </c>
      <c r="AB41" s="21">
        <v>29680</v>
      </c>
      <c r="AC41" s="21">
        <f>AD41-AB41</f>
        <v>1110</v>
      </c>
      <c r="AD41" s="21">
        <v>30790</v>
      </c>
    </row>
    <row r="42" spans="1:30" ht="17.100000000000001" customHeight="1" x14ac:dyDescent="0.4">
      <c r="A42" s="74"/>
      <c r="B42" s="132" t="s">
        <v>87</v>
      </c>
      <c r="C42" s="8"/>
      <c r="D42" s="8"/>
      <c r="E42" s="8"/>
      <c r="F42" s="33"/>
      <c r="G42" s="33"/>
      <c r="H42" s="5"/>
      <c r="I42" s="5"/>
      <c r="J42" s="5"/>
      <c r="K42" s="7"/>
      <c r="L42" s="7"/>
      <c r="M42" s="7"/>
      <c r="N42" s="9"/>
      <c r="O42" s="33"/>
      <c r="P42" s="9"/>
      <c r="Q42" s="62"/>
      <c r="R42" s="62"/>
      <c r="S42" s="62"/>
      <c r="T42" s="10"/>
      <c r="Y42" s="84"/>
      <c r="Z42" s="64"/>
      <c r="AC42" s="21"/>
    </row>
    <row r="43" spans="1:30" ht="24.75" customHeight="1" x14ac:dyDescent="0.4">
      <c r="A43" s="74">
        <v>23</v>
      </c>
      <c r="B43" s="121" t="s">
        <v>94</v>
      </c>
      <c r="C43" s="8"/>
      <c r="D43" s="8" t="s">
        <v>69</v>
      </c>
      <c r="E43" s="8" t="s">
        <v>69</v>
      </c>
      <c r="F43" s="164" t="s">
        <v>69</v>
      </c>
      <c r="G43" s="164" t="s">
        <v>69</v>
      </c>
      <c r="H43" s="8">
        <v>1</v>
      </c>
      <c r="I43" s="8">
        <v>1</v>
      </c>
      <c r="J43" s="8">
        <v>1</v>
      </c>
      <c r="K43" s="165" t="s">
        <v>95</v>
      </c>
      <c r="L43" s="165" t="s">
        <v>95</v>
      </c>
      <c r="M43" s="165" t="s">
        <v>95</v>
      </c>
      <c r="N43" s="72" t="s">
        <v>30</v>
      </c>
      <c r="O43" s="72" t="s">
        <v>31</v>
      </c>
      <c r="P43" s="72" t="s">
        <v>30</v>
      </c>
      <c r="Q43" s="72" t="s">
        <v>30</v>
      </c>
      <c r="R43" s="72" t="s">
        <v>31</v>
      </c>
      <c r="S43" s="236" t="s">
        <v>96</v>
      </c>
      <c r="T43" s="237"/>
      <c r="Y43" s="84"/>
      <c r="Z43" s="64"/>
      <c r="AC43" s="21"/>
    </row>
    <row r="44" spans="1:30" ht="17.100000000000001" customHeight="1" x14ac:dyDescent="0.4">
      <c r="A44" s="74">
        <v>24</v>
      </c>
      <c r="B44" s="97" t="s">
        <v>42</v>
      </c>
      <c r="C44" s="71" t="s">
        <v>71</v>
      </c>
      <c r="D44" s="71">
        <v>1</v>
      </c>
      <c r="E44" s="71">
        <v>1</v>
      </c>
      <c r="F44" s="72" t="s">
        <v>30</v>
      </c>
      <c r="G44" s="33"/>
      <c r="H44" s="71">
        <v>1</v>
      </c>
      <c r="I44" s="71">
        <v>1</v>
      </c>
      <c r="J44" s="71">
        <v>1</v>
      </c>
      <c r="K44" s="72" t="s">
        <v>30</v>
      </c>
      <c r="L44" s="72" t="s">
        <v>31</v>
      </c>
      <c r="M44" s="72" t="s">
        <v>30</v>
      </c>
      <c r="N44" s="72" t="s">
        <v>30</v>
      </c>
      <c r="O44" s="72" t="s">
        <v>31</v>
      </c>
      <c r="P44" s="72" t="s">
        <v>30</v>
      </c>
      <c r="Q44" s="72" t="s">
        <v>30</v>
      </c>
      <c r="R44" s="72" t="s">
        <v>31</v>
      </c>
      <c r="S44" s="72" t="s">
        <v>30</v>
      </c>
      <c r="T44" s="144" t="s">
        <v>54</v>
      </c>
      <c r="Y44" s="84"/>
      <c r="Z44" s="64"/>
      <c r="AC44" s="21"/>
    </row>
    <row r="45" spans="1:30" ht="17.100000000000001" customHeight="1" x14ac:dyDescent="0.4">
      <c r="A45" s="74"/>
      <c r="B45" s="133" t="s">
        <v>75</v>
      </c>
      <c r="C45" s="71"/>
      <c r="D45" s="71"/>
      <c r="E45" s="71"/>
      <c r="F45" s="72"/>
      <c r="G45" s="33"/>
      <c r="H45" s="71"/>
      <c r="I45" s="71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144" t="s">
        <v>63</v>
      </c>
      <c r="Y45" s="84"/>
      <c r="Z45" s="64"/>
      <c r="AC45" s="21"/>
    </row>
    <row r="46" spans="1:30" ht="17.100000000000001" customHeight="1" x14ac:dyDescent="0.4">
      <c r="A46" s="74">
        <v>25</v>
      </c>
      <c r="B46" s="121" t="s">
        <v>88</v>
      </c>
      <c r="C46" s="8"/>
      <c r="D46" s="71">
        <v>1</v>
      </c>
      <c r="E46" s="71">
        <v>1</v>
      </c>
      <c r="F46" s="72" t="s">
        <v>30</v>
      </c>
      <c r="G46" s="33"/>
      <c r="H46" s="71">
        <v>1</v>
      </c>
      <c r="I46" s="71">
        <v>1</v>
      </c>
      <c r="J46" s="71">
        <v>1</v>
      </c>
      <c r="K46" s="72" t="s">
        <v>30</v>
      </c>
      <c r="L46" s="72" t="s">
        <v>31</v>
      </c>
      <c r="M46" s="72" t="s">
        <v>30</v>
      </c>
      <c r="N46" s="72" t="s">
        <v>30</v>
      </c>
      <c r="O46" s="72" t="s">
        <v>31</v>
      </c>
      <c r="P46" s="72" t="s">
        <v>30</v>
      </c>
      <c r="Q46" s="72" t="s">
        <v>30</v>
      </c>
      <c r="R46" s="72" t="s">
        <v>31</v>
      </c>
      <c r="S46" s="72" t="s">
        <v>30</v>
      </c>
      <c r="T46" s="10"/>
      <c r="Y46" s="84"/>
      <c r="Z46" s="64"/>
      <c r="AC46" s="21"/>
    </row>
    <row r="47" spans="1:30" ht="17.100000000000001" customHeight="1" x14ac:dyDescent="0.4">
      <c r="A47" s="74">
        <v>26</v>
      </c>
      <c r="B47" s="121" t="s">
        <v>88</v>
      </c>
      <c r="C47" s="8"/>
      <c r="D47" s="71">
        <v>1</v>
      </c>
      <c r="E47" s="71">
        <v>1</v>
      </c>
      <c r="F47" s="72" t="s">
        <v>30</v>
      </c>
      <c r="G47" s="33"/>
      <c r="H47" s="71">
        <v>1</v>
      </c>
      <c r="I47" s="71">
        <v>1</v>
      </c>
      <c r="J47" s="71">
        <v>1</v>
      </c>
      <c r="K47" s="72" t="s">
        <v>30</v>
      </c>
      <c r="L47" s="72" t="s">
        <v>31</v>
      </c>
      <c r="M47" s="72" t="s">
        <v>30</v>
      </c>
      <c r="N47" s="72" t="s">
        <v>30</v>
      </c>
      <c r="O47" s="72" t="s">
        <v>31</v>
      </c>
      <c r="P47" s="72" t="s">
        <v>30</v>
      </c>
      <c r="Q47" s="72" t="s">
        <v>30</v>
      </c>
      <c r="R47" s="72" t="s">
        <v>31</v>
      </c>
      <c r="S47" s="72" t="s">
        <v>30</v>
      </c>
      <c r="T47" s="10"/>
      <c r="Y47" s="84"/>
      <c r="Z47" s="64"/>
      <c r="AC47" s="21"/>
    </row>
    <row r="48" spans="1:30" ht="17.100000000000001" customHeight="1" x14ac:dyDescent="0.4">
      <c r="A48" s="74"/>
      <c r="B48" s="132" t="s">
        <v>97</v>
      </c>
      <c r="C48" s="8"/>
      <c r="D48" s="71"/>
      <c r="E48" s="71"/>
      <c r="F48" s="72"/>
      <c r="G48" s="33"/>
      <c r="H48" s="71"/>
      <c r="I48" s="71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10"/>
      <c r="Y48" s="84"/>
      <c r="Z48" s="64"/>
      <c r="AC48" s="21"/>
    </row>
    <row r="49" spans="1:32" ht="17.100000000000001" customHeight="1" x14ac:dyDescent="0.4">
      <c r="A49" s="74">
        <v>27</v>
      </c>
      <c r="B49" s="121" t="s">
        <v>98</v>
      </c>
      <c r="C49" s="166" t="s">
        <v>103</v>
      </c>
      <c r="D49" s="167" t="s">
        <v>69</v>
      </c>
      <c r="E49" s="167" t="s">
        <v>69</v>
      </c>
      <c r="F49" s="168">
        <v>0</v>
      </c>
      <c r="G49" s="169">
        <v>0</v>
      </c>
      <c r="H49" s="167">
        <v>1</v>
      </c>
      <c r="I49" s="167">
        <v>1</v>
      </c>
      <c r="J49" s="167">
        <v>1</v>
      </c>
      <c r="K49" s="170" t="s">
        <v>95</v>
      </c>
      <c r="L49" s="165" t="s">
        <v>95</v>
      </c>
      <c r="M49" s="165" t="s">
        <v>95</v>
      </c>
      <c r="N49" s="168">
        <v>355320</v>
      </c>
      <c r="O49" s="171">
        <v>12000</v>
      </c>
      <c r="P49" s="171">
        <v>12000</v>
      </c>
      <c r="Q49" s="171">
        <f>N49</f>
        <v>355320</v>
      </c>
      <c r="R49" s="172">
        <f>Q49+O49</f>
        <v>367320</v>
      </c>
      <c r="S49" s="172">
        <f>R49+P49</f>
        <v>379320</v>
      </c>
      <c r="T49" s="173" t="s">
        <v>99</v>
      </c>
      <c r="Y49" s="84"/>
      <c r="Z49" s="64"/>
      <c r="AC49" s="21"/>
    </row>
    <row r="50" spans="1:32" ht="17.100000000000001" customHeight="1" x14ac:dyDescent="0.4">
      <c r="A50" s="74"/>
      <c r="B50" s="238" t="s">
        <v>100</v>
      </c>
      <c r="C50" s="239"/>
      <c r="D50" s="177">
        <v>5</v>
      </c>
      <c r="E50" s="177">
        <v>5</v>
      </c>
      <c r="F50" s="191">
        <f>SUM(F39:F49)</f>
        <v>672480</v>
      </c>
      <c r="G50" s="178">
        <f>SUM(G39:G49)</f>
        <v>42000</v>
      </c>
      <c r="H50" s="177">
        <f>SUM(H39:H49)</f>
        <v>7</v>
      </c>
      <c r="I50" s="177">
        <f>SUM(I39:I49)</f>
        <v>7</v>
      </c>
      <c r="J50" s="177">
        <f>SUM(J39:J49)</f>
        <v>7</v>
      </c>
      <c r="K50" s="192" t="s">
        <v>101</v>
      </c>
      <c r="L50" s="192" t="s">
        <v>101</v>
      </c>
      <c r="M50" s="192" t="s">
        <v>101</v>
      </c>
      <c r="N50" s="191">
        <f t="shared" ref="N50:S50" si="41">SUM(N39:N49)</f>
        <v>381720</v>
      </c>
      <c r="O50" s="191">
        <f t="shared" si="41"/>
        <v>38760</v>
      </c>
      <c r="P50" s="191">
        <f t="shared" si="41"/>
        <v>38400</v>
      </c>
      <c r="Q50" s="191">
        <f t="shared" si="41"/>
        <v>1096200</v>
      </c>
      <c r="R50" s="191">
        <f t="shared" si="41"/>
        <v>1134960</v>
      </c>
      <c r="S50" s="191">
        <f t="shared" si="41"/>
        <v>1173360</v>
      </c>
      <c r="T50" s="179"/>
      <c r="Y50" s="84"/>
      <c r="Z50" s="64"/>
      <c r="AC50" s="21"/>
    </row>
    <row r="51" spans="1:32" ht="18" customHeight="1" thickBot="1" x14ac:dyDescent="0.45">
      <c r="A51" s="77" t="s">
        <v>37</v>
      </c>
      <c r="B51" s="250" t="s">
        <v>102</v>
      </c>
      <c r="C51" s="251"/>
      <c r="D51" s="174">
        <f t="shared" ref="D51:J51" si="42">D37+D50</f>
        <v>25</v>
      </c>
      <c r="E51" s="174">
        <f t="shared" si="42"/>
        <v>25</v>
      </c>
      <c r="F51" s="174">
        <f t="shared" si="42"/>
        <v>6069540</v>
      </c>
      <c r="G51" s="174">
        <f t="shared" si="42"/>
        <v>336000</v>
      </c>
      <c r="H51" s="174">
        <f t="shared" si="42"/>
        <v>27</v>
      </c>
      <c r="I51" s="174">
        <f t="shared" si="42"/>
        <v>27</v>
      </c>
      <c r="J51" s="174">
        <f t="shared" si="42"/>
        <v>27</v>
      </c>
      <c r="K51" s="175" t="s">
        <v>101</v>
      </c>
      <c r="L51" s="175" t="s">
        <v>101</v>
      </c>
      <c r="M51" s="175" t="s">
        <v>101</v>
      </c>
      <c r="N51" s="174">
        <f t="shared" ref="N51:S51" si="43">N37+N50</f>
        <v>563700</v>
      </c>
      <c r="O51" s="174">
        <f t="shared" si="43"/>
        <v>222900</v>
      </c>
      <c r="P51" s="174">
        <f t="shared" si="43"/>
        <v>223980</v>
      </c>
      <c r="Q51" s="174">
        <f t="shared" si="43"/>
        <v>6969240</v>
      </c>
      <c r="R51" s="174">
        <f t="shared" si="43"/>
        <v>7192140</v>
      </c>
      <c r="S51" s="174">
        <f t="shared" si="43"/>
        <v>7416120</v>
      </c>
      <c r="T51" s="176"/>
      <c r="AA51" s="23"/>
      <c r="AC51" s="58"/>
    </row>
    <row r="52" spans="1:32" ht="17.100000000000001" customHeight="1" thickTop="1" thickBot="1" x14ac:dyDescent="0.45">
      <c r="A52" s="78" t="s">
        <v>38</v>
      </c>
      <c r="B52" s="227" t="s">
        <v>62</v>
      </c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9"/>
      <c r="Q52" s="193">
        <f>Q51*15/100</f>
        <v>1045386</v>
      </c>
      <c r="R52" s="193">
        <f>R51*15/100</f>
        <v>1078821</v>
      </c>
      <c r="S52" s="193">
        <f>S51*15/100</f>
        <v>1112418</v>
      </c>
      <c r="T52" s="27"/>
      <c r="U52" s="56"/>
      <c r="AB52" s="56"/>
      <c r="AC52" s="56"/>
      <c r="AD52" s="56"/>
    </row>
    <row r="53" spans="1:32" ht="17.100000000000001" customHeight="1" thickTop="1" thickBot="1" x14ac:dyDescent="0.45">
      <c r="A53" s="78" t="s">
        <v>39</v>
      </c>
      <c r="B53" s="230" t="s">
        <v>40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2"/>
      <c r="Q53" s="194">
        <f>SUM(Q51:Q52)</f>
        <v>8014626</v>
      </c>
      <c r="R53" s="194">
        <f>SUM(R51:R52)</f>
        <v>8270961</v>
      </c>
      <c r="S53" s="195">
        <f>SUM(S51:S52)</f>
        <v>8528538</v>
      </c>
      <c r="T53" s="27"/>
      <c r="U53" s="56"/>
      <c r="V53" s="56"/>
      <c r="W53" s="56"/>
      <c r="X53" s="56"/>
    </row>
    <row r="54" spans="1:32" s="136" customFormat="1" ht="17.100000000000001" customHeight="1" thickTop="1" thickBot="1" x14ac:dyDescent="0.45">
      <c r="A54" s="93" t="s">
        <v>41</v>
      </c>
      <c r="B54" s="230" t="s">
        <v>58</v>
      </c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2"/>
      <c r="Q54" s="196">
        <v>37335000</v>
      </c>
      <c r="R54" s="196">
        <v>39201750</v>
      </c>
      <c r="S54" s="196">
        <f>R54+(R54*5/100)</f>
        <v>41161837.5</v>
      </c>
      <c r="T54" s="134"/>
      <c r="U54" s="22"/>
      <c r="V54" s="22"/>
      <c r="W54" s="22"/>
      <c r="X54" s="22"/>
      <c r="Y54" s="38"/>
      <c r="Z54" s="135"/>
      <c r="AA54" s="22"/>
      <c r="AB54" s="22"/>
      <c r="AC54" s="22"/>
      <c r="AD54" s="22"/>
    </row>
    <row r="55" spans="1:32" ht="17.100000000000001" customHeight="1" thickTop="1" thickBot="1" x14ac:dyDescent="0.45">
      <c r="A55" s="94" t="s">
        <v>59</v>
      </c>
      <c r="B55" s="230" t="s">
        <v>60</v>
      </c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2"/>
      <c r="Q55" s="197">
        <f>Q53*100/Q54</f>
        <v>21.46678987545199</v>
      </c>
      <c r="R55" s="197">
        <f>R53*100/R54</f>
        <v>21.098448411104098</v>
      </c>
      <c r="S55" s="197">
        <f>S53*100/S54</f>
        <v>20.719526916163545</v>
      </c>
      <c r="T55" s="27"/>
      <c r="U55" s="14"/>
      <c r="AD55" s="56"/>
    </row>
    <row r="56" spans="1:32" ht="21" customHeight="1" thickTop="1" x14ac:dyDescent="0.4">
      <c r="A56" s="79"/>
      <c r="B56" s="92" t="s">
        <v>61</v>
      </c>
      <c r="C56" s="92"/>
      <c r="D56" s="92"/>
      <c r="E56" s="92"/>
      <c r="F56" s="92"/>
      <c r="G56" s="104"/>
      <c r="H56" s="92"/>
      <c r="I56" s="92"/>
      <c r="J56" s="92"/>
      <c r="K56" s="92"/>
      <c r="L56" s="92"/>
      <c r="M56" s="92"/>
      <c r="N56" s="92"/>
      <c r="O56" s="92"/>
      <c r="P56" s="92"/>
      <c r="Q56" s="95"/>
      <c r="R56" s="95"/>
      <c r="S56" s="95"/>
      <c r="T56" s="96"/>
      <c r="U56" s="91"/>
      <c r="V56" s="56"/>
      <c r="W56" s="69"/>
      <c r="X56" s="69"/>
      <c r="Y56" s="69"/>
      <c r="Z56" s="69"/>
      <c r="AA56" s="103"/>
      <c r="AB56" s="20"/>
      <c r="AC56" s="21"/>
      <c r="AD56" s="56"/>
      <c r="AE56" s="56"/>
      <c r="AF56" s="56"/>
    </row>
    <row r="57" spans="1:32" ht="21.75" thickBot="1" x14ac:dyDescent="0.5">
      <c r="B57" s="90" t="s">
        <v>57</v>
      </c>
      <c r="C57" s="260" t="s">
        <v>89</v>
      </c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152"/>
      <c r="V57" s="153"/>
      <c r="W57" s="154"/>
      <c r="X57" s="154"/>
      <c r="Y57" s="154"/>
      <c r="Z57" s="154"/>
      <c r="AA57" s="154"/>
      <c r="AB57" s="20"/>
      <c r="AC57" s="21"/>
      <c r="AD57" s="56"/>
      <c r="AE57" s="56"/>
      <c r="AF57" s="56"/>
    </row>
    <row r="58" spans="1:32" ht="24" thickTop="1" x14ac:dyDescent="0.5">
      <c r="C58" s="260" t="s">
        <v>90</v>
      </c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155"/>
      <c r="V58" s="153"/>
      <c r="W58" s="156"/>
      <c r="X58" s="156"/>
      <c r="Y58" s="156"/>
      <c r="Z58" s="156"/>
      <c r="AA58" s="156"/>
      <c r="AB58" s="20"/>
      <c r="AC58" s="21"/>
      <c r="AD58" s="56"/>
      <c r="AE58" s="56"/>
      <c r="AF58" s="56"/>
    </row>
    <row r="59" spans="1:32" x14ac:dyDescent="0.4">
      <c r="C59" s="260" t="s">
        <v>91</v>
      </c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157"/>
      <c r="V59" s="118"/>
      <c r="W59" s="158"/>
      <c r="X59" s="116"/>
      <c r="Y59" s="158"/>
      <c r="Z59" s="116"/>
      <c r="AA59" s="158"/>
      <c r="AB59" s="20"/>
      <c r="AC59" s="21"/>
      <c r="AE59" s="56"/>
      <c r="AF59" s="56"/>
    </row>
    <row r="60" spans="1:32" x14ac:dyDescent="0.4"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157"/>
      <c r="V60" s="118"/>
      <c r="W60" s="158"/>
      <c r="X60" s="116"/>
      <c r="Y60" s="158"/>
      <c r="Z60" s="116"/>
      <c r="AA60" s="158"/>
      <c r="AB60" s="57"/>
      <c r="AC60" s="21"/>
      <c r="AE60" s="22"/>
      <c r="AF60" s="56"/>
    </row>
    <row r="61" spans="1:32" x14ac:dyDescent="0.4">
      <c r="C61" s="260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157"/>
      <c r="V61" s="118"/>
      <c r="W61" s="158"/>
      <c r="X61" s="116"/>
      <c r="Y61" s="158"/>
      <c r="Z61" s="116"/>
      <c r="AA61" s="158"/>
      <c r="AB61" s="39"/>
      <c r="AC61" s="21"/>
      <c r="AD61" s="56"/>
      <c r="AE61" s="22"/>
      <c r="AF61" s="56"/>
    </row>
    <row r="62" spans="1:32" s="36" customFormat="1" x14ac:dyDescent="0.4">
      <c r="A62" s="81"/>
      <c r="B62" s="34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159"/>
      <c r="V62" s="116"/>
      <c r="W62" s="158"/>
      <c r="X62" s="160"/>
      <c r="Y62" s="158"/>
      <c r="Z62" s="160"/>
      <c r="AA62" s="158"/>
      <c r="AB62" s="39"/>
      <c r="AC62" s="37"/>
      <c r="AD62" s="37"/>
      <c r="AE62" s="38"/>
      <c r="AF62" s="37"/>
    </row>
    <row r="63" spans="1:32" s="36" customFormat="1" ht="20.25" x14ac:dyDescent="0.4">
      <c r="A63" s="81"/>
      <c r="B63" s="34"/>
      <c r="C63" s="259">
        <v>73</v>
      </c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159"/>
      <c r="V63" s="116"/>
      <c r="W63" s="158"/>
      <c r="X63" s="160"/>
      <c r="Y63" s="158"/>
      <c r="Z63" s="160"/>
      <c r="AA63" s="158"/>
      <c r="AB63" s="39"/>
      <c r="AC63" s="37"/>
      <c r="AD63" s="37"/>
      <c r="AE63" s="38"/>
      <c r="AF63" s="37"/>
    </row>
    <row r="64" spans="1:32" s="36" customFormat="1" ht="20.25" x14ac:dyDescent="0.4">
      <c r="A64" s="81"/>
      <c r="B64" s="34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59"/>
      <c r="S64" s="259"/>
      <c r="T64" s="259"/>
      <c r="U64" s="159"/>
      <c r="V64" s="116"/>
      <c r="W64" s="158"/>
      <c r="X64" s="160"/>
      <c r="Y64" s="158"/>
      <c r="Z64" s="160"/>
      <c r="AA64" s="158"/>
      <c r="AB64" s="39"/>
      <c r="AC64" s="37"/>
      <c r="AD64" s="37"/>
      <c r="AE64" s="38"/>
      <c r="AF64" s="37"/>
    </row>
    <row r="65" spans="1:32" s="36" customFormat="1" x14ac:dyDescent="0.4">
      <c r="A65" s="81"/>
      <c r="B65" s="34"/>
      <c r="C65" s="35"/>
      <c r="D65" s="35"/>
      <c r="E65" s="35"/>
      <c r="F65" s="28"/>
      <c r="G65" s="28"/>
      <c r="N65" s="28"/>
      <c r="O65" s="28"/>
      <c r="P65" s="28"/>
      <c r="Q65" s="28"/>
      <c r="R65" s="28"/>
      <c r="S65" s="28"/>
      <c r="U65" s="157"/>
      <c r="V65" s="116"/>
      <c r="W65" s="158"/>
      <c r="X65" s="160"/>
      <c r="Y65" s="158"/>
      <c r="Z65" s="160"/>
      <c r="AA65" s="158"/>
      <c r="AB65" s="39"/>
      <c r="AC65" s="37"/>
      <c r="AD65" s="37"/>
      <c r="AE65" s="38"/>
      <c r="AF65" s="37"/>
    </row>
    <row r="66" spans="1:32" s="36" customFormat="1" ht="21.75" x14ac:dyDescent="0.4">
      <c r="A66" s="81"/>
      <c r="B66" s="92"/>
      <c r="C66" s="92"/>
      <c r="D66" s="92"/>
      <c r="E66" s="92"/>
      <c r="F66" s="92"/>
      <c r="G66" s="104"/>
      <c r="H66" s="92"/>
      <c r="I66" s="92"/>
      <c r="J66" s="92"/>
      <c r="K66" s="92"/>
      <c r="L66" s="92"/>
      <c r="M66" s="92"/>
      <c r="N66" s="92"/>
      <c r="O66" s="92"/>
      <c r="P66" s="92"/>
      <c r="Q66" s="95"/>
      <c r="R66" s="95"/>
      <c r="S66" s="95"/>
      <c r="T66" s="96"/>
      <c r="U66" s="157"/>
      <c r="V66" s="116"/>
      <c r="W66" s="158"/>
      <c r="X66" s="160"/>
      <c r="Y66" s="158"/>
      <c r="Z66" s="160"/>
      <c r="AA66" s="158"/>
      <c r="AB66" s="39"/>
      <c r="AC66" s="37"/>
      <c r="AD66" s="37"/>
      <c r="AE66" s="38"/>
      <c r="AF66" s="37"/>
    </row>
    <row r="67" spans="1:32" s="36" customFormat="1" x14ac:dyDescent="0.4">
      <c r="A67" s="81"/>
      <c r="B67" s="9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4"/>
      <c r="U67" s="157"/>
      <c r="V67" s="116"/>
      <c r="W67" s="158"/>
      <c r="X67" s="160"/>
      <c r="Y67" s="158"/>
      <c r="Z67" s="160"/>
      <c r="AA67" s="158"/>
      <c r="AB67" s="39"/>
      <c r="AC67" s="37"/>
      <c r="AD67" s="37"/>
      <c r="AE67" s="38"/>
      <c r="AF67" s="37"/>
    </row>
    <row r="68" spans="1:32" s="36" customFormat="1" x14ac:dyDescent="0.4">
      <c r="A68" s="81"/>
      <c r="B68" s="4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60"/>
      <c r="T68" s="264"/>
      <c r="U68" s="157"/>
      <c r="V68" s="116"/>
      <c r="W68" s="158"/>
      <c r="X68" s="116"/>
      <c r="Y68" s="158"/>
      <c r="Z68" s="160"/>
      <c r="AA68" s="158"/>
      <c r="AB68" s="39"/>
      <c r="AC68" s="37"/>
      <c r="AD68" s="37"/>
      <c r="AE68" s="38"/>
      <c r="AF68" s="37"/>
    </row>
    <row r="69" spans="1:32" s="36" customFormat="1" x14ac:dyDescent="0.4">
      <c r="A69" s="81"/>
      <c r="B69" s="4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4"/>
      <c r="U69" s="157"/>
      <c r="V69" s="116"/>
      <c r="W69" s="158"/>
      <c r="X69" s="116"/>
      <c r="Y69" s="158"/>
      <c r="Z69" s="160"/>
      <c r="AA69" s="158"/>
      <c r="AB69" s="39"/>
      <c r="AC69" s="37"/>
      <c r="AD69" s="37"/>
      <c r="AE69" s="38"/>
      <c r="AF69" s="37"/>
    </row>
    <row r="70" spans="1:32" s="36" customFormat="1" x14ac:dyDescent="0.4">
      <c r="A70" s="81"/>
      <c r="B70" s="4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4"/>
      <c r="U70" s="157"/>
      <c r="V70" s="116"/>
      <c r="W70" s="158"/>
      <c r="X70" s="116"/>
      <c r="Y70" s="158"/>
      <c r="Z70" s="160"/>
      <c r="AA70" s="158"/>
      <c r="AB70" s="39"/>
      <c r="AC70" s="37"/>
      <c r="AD70" s="37"/>
      <c r="AE70" s="38"/>
      <c r="AF70" s="37"/>
    </row>
    <row r="71" spans="1:32" s="36" customFormat="1" x14ac:dyDescent="0.4">
      <c r="A71" s="81"/>
      <c r="B71" s="4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4"/>
      <c r="U71" s="157"/>
      <c r="V71" s="116"/>
      <c r="W71" s="158"/>
      <c r="X71" s="116"/>
      <c r="Y71" s="158"/>
      <c r="Z71" s="160"/>
      <c r="AA71" s="158"/>
      <c r="AB71" s="39"/>
      <c r="AC71" s="37"/>
      <c r="AD71" s="37"/>
      <c r="AE71" s="38"/>
      <c r="AF71" s="37"/>
    </row>
    <row r="72" spans="1:32" s="36" customFormat="1" x14ac:dyDescent="0.4">
      <c r="A72" s="81"/>
      <c r="B72" s="4"/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4"/>
      <c r="U72" s="157"/>
      <c r="V72" s="116"/>
      <c r="W72" s="158"/>
      <c r="X72" s="116"/>
      <c r="Y72" s="158"/>
      <c r="Z72" s="160"/>
      <c r="AA72" s="158"/>
      <c r="AB72" s="39"/>
      <c r="AC72" s="37"/>
      <c r="AD72" s="37"/>
      <c r="AE72" s="38"/>
      <c r="AF72" s="37"/>
    </row>
    <row r="73" spans="1:32" s="36" customFormat="1" x14ac:dyDescent="0.4">
      <c r="A73" s="81"/>
      <c r="B73" s="4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4"/>
      <c r="U73" s="161"/>
      <c r="V73" s="116"/>
      <c r="W73" s="158"/>
      <c r="X73" s="116"/>
      <c r="Y73" s="158"/>
      <c r="Z73" s="116"/>
      <c r="AA73" s="158"/>
      <c r="AB73" s="39"/>
      <c r="AC73" s="37"/>
      <c r="AD73" s="37"/>
      <c r="AE73" s="38"/>
      <c r="AF73" s="37"/>
    </row>
    <row r="74" spans="1:32" s="36" customFormat="1" x14ac:dyDescent="0.4">
      <c r="A74" s="81"/>
      <c r="B74" s="34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3"/>
      <c r="U74" s="161"/>
      <c r="V74" s="116"/>
      <c r="W74" s="158"/>
      <c r="X74" s="116"/>
      <c r="Y74" s="158"/>
      <c r="Z74" s="116"/>
      <c r="AA74" s="158"/>
      <c r="AB74" s="39"/>
      <c r="AC74" s="37"/>
      <c r="AD74" s="37"/>
      <c r="AE74" s="38"/>
      <c r="AF74" s="37"/>
    </row>
    <row r="75" spans="1:32" s="36" customFormat="1" x14ac:dyDescent="0.4">
      <c r="A75" s="81"/>
      <c r="B75" s="34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3"/>
      <c r="U75" s="161"/>
      <c r="V75" s="116"/>
      <c r="W75" s="158"/>
      <c r="X75" s="116"/>
      <c r="Y75" s="158"/>
      <c r="Z75" s="116"/>
      <c r="AA75" s="158"/>
      <c r="AB75" s="37"/>
      <c r="AC75" s="38"/>
      <c r="AD75" s="37"/>
    </row>
    <row r="76" spans="1:32" s="36" customFormat="1" x14ac:dyDescent="0.4">
      <c r="A76" s="81"/>
      <c r="B76" s="34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3"/>
      <c r="U76" s="116"/>
      <c r="V76" s="116"/>
      <c r="W76" s="116"/>
      <c r="X76" s="116"/>
      <c r="Y76" s="116"/>
      <c r="Z76" s="116"/>
      <c r="AA76" s="116"/>
      <c r="AB76" s="37"/>
      <c r="AC76" s="38"/>
      <c r="AD76" s="37"/>
    </row>
    <row r="77" spans="1:32" s="36" customFormat="1" x14ac:dyDescent="0.4">
      <c r="A77" s="81"/>
      <c r="B77" s="34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3"/>
      <c r="U77" s="116"/>
      <c r="V77" s="116"/>
      <c r="W77" s="116"/>
      <c r="X77" s="116"/>
      <c r="Y77" s="116"/>
      <c r="Z77" s="116"/>
      <c r="AA77" s="116"/>
      <c r="AB77" s="37"/>
      <c r="AC77" s="38"/>
      <c r="AD77" s="37"/>
    </row>
    <row r="78" spans="1:32" s="36" customFormat="1" x14ac:dyDescent="0.4">
      <c r="A78" s="81"/>
      <c r="B78" s="34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3"/>
      <c r="U78" s="116"/>
      <c r="V78" s="116"/>
      <c r="W78" s="116"/>
      <c r="X78" s="116"/>
      <c r="Y78" s="116"/>
      <c r="Z78" s="116"/>
      <c r="AA78" s="116"/>
      <c r="AB78" s="37"/>
      <c r="AC78" s="38"/>
      <c r="AD78" s="37"/>
    </row>
    <row r="79" spans="1:32" s="36" customFormat="1" x14ac:dyDescent="0.4">
      <c r="A79" s="81"/>
      <c r="B79" s="18"/>
      <c r="C79" s="35"/>
      <c r="D79" s="35"/>
      <c r="E79" s="35"/>
      <c r="F79" s="28"/>
      <c r="G79" s="28"/>
      <c r="N79" s="28"/>
      <c r="O79" s="28"/>
      <c r="P79" s="28"/>
      <c r="Q79" s="70"/>
      <c r="R79" s="70"/>
      <c r="S79" s="70"/>
      <c r="U79" s="116"/>
      <c r="V79" s="116"/>
      <c r="W79" s="116"/>
      <c r="X79" s="116"/>
      <c r="Y79" s="162"/>
      <c r="Z79" s="163"/>
      <c r="AA79" s="116"/>
      <c r="AB79" s="37"/>
      <c r="AC79" s="38"/>
      <c r="AD79" s="37"/>
    </row>
    <row r="80" spans="1:32" s="36" customFormat="1" x14ac:dyDescent="0.4">
      <c r="A80" s="81"/>
      <c r="B80" s="34"/>
      <c r="C80" s="35"/>
      <c r="D80" s="35"/>
      <c r="E80" s="35"/>
      <c r="F80" s="28"/>
      <c r="G80" s="28"/>
      <c r="N80" s="28"/>
      <c r="O80" s="28"/>
      <c r="P80" s="28"/>
      <c r="Q80" s="28"/>
      <c r="R80" s="28"/>
      <c r="S80" s="28"/>
      <c r="U80" s="116"/>
      <c r="V80" s="116"/>
      <c r="W80" s="116"/>
      <c r="X80" s="116"/>
      <c r="Y80" s="162"/>
      <c r="Z80" s="163"/>
      <c r="AA80" s="116"/>
      <c r="AB80" s="37"/>
      <c r="AC80" s="38"/>
      <c r="AD80" s="37"/>
    </row>
    <row r="81" spans="1:20" x14ac:dyDescent="0.4">
      <c r="A81" s="81"/>
      <c r="B81" s="34"/>
      <c r="C81" s="35"/>
      <c r="D81" s="35"/>
      <c r="E81" s="35"/>
      <c r="H81" s="36"/>
      <c r="I81" s="36"/>
      <c r="J81" s="36"/>
      <c r="K81" s="36"/>
      <c r="L81" s="36"/>
      <c r="M81" s="36"/>
      <c r="N81" s="28"/>
      <c r="P81" s="28"/>
      <c r="T81" s="36"/>
    </row>
  </sheetData>
  <mergeCells count="58">
    <mergeCell ref="C75:T75"/>
    <mergeCell ref="C76:T76"/>
    <mergeCell ref="C77:T77"/>
    <mergeCell ref="C78:T78"/>
    <mergeCell ref="C67:T67"/>
    <mergeCell ref="C68:T68"/>
    <mergeCell ref="C69:T69"/>
    <mergeCell ref="C70:T70"/>
    <mergeCell ref="C71:T71"/>
    <mergeCell ref="C72:T72"/>
    <mergeCell ref="C73:T73"/>
    <mergeCell ref="C74:T74"/>
    <mergeCell ref="C63:T63"/>
    <mergeCell ref="C64:T64"/>
    <mergeCell ref="C57:T57"/>
    <mergeCell ref="C58:T58"/>
    <mergeCell ref="C59:T59"/>
    <mergeCell ref="C60:T60"/>
    <mergeCell ref="C61:T61"/>
    <mergeCell ref="C62:T62"/>
    <mergeCell ref="B54:P54"/>
    <mergeCell ref="B55:P55"/>
    <mergeCell ref="Y3:Z3"/>
    <mergeCell ref="A33:T33"/>
    <mergeCell ref="K34:M34"/>
    <mergeCell ref="N34:P34"/>
    <mergeCell ref="H35:J35"/>
    <mergeCell ref="K35:M35"/>
    <mergeCell ref="N35:P35"/>
    <mergeCell ref="B51:C51"/>
    <mergeCell ref="B37:C37"/>
    <mergeCell ref="G3:G4"/>
    <mergeCell ref="B32:C32"/>
    <mergeCell ref="E34:G34"/>
    <mergeCell ref="G35:G36"/>
    <mergeCell ref="Y35:Z35"/>
    <mergeCell ref="AA35:AB35"/>
    <mergeCell ref="AC35:AD35"/>
    <mergeCell ref="B52:P52"/>
    <mergeCell ref="B53:P53"/>
    <mergeCell ref="Y2:AD2"/>
    <mergeCell ref="Y34:AD34"/>
    <mergeCell ref="AA3:AB3"/>
    <mergeCell ref="AC3:AD3"/>
    <mergeCell ref="S43:T43"/>
    <mergeCell ref="B50:C50"/>
    <mergeCell ref="A1:T1"/>
    <mergeCell ref="N2:P2"/>
    <mergeCell ref="N3:P3"/>
    <mergeCell ref="Q2:S2"/>
    <mergeCell ref="Q34:S34"/>
    <mergeCell ref="H2:J2"/>
    <mergeCell ref="H3:J3"/>
    <mergeCell ref="K2:M2"/>
    <mergeCell ref="K3:M3"/>
    <mergeCell ref="H34:J34"/>
    <mergeCell ref="T31:T32"/>
    <mergeCell ref="E2:G2"/>
  </mergeCells>
  <pageMargins left="0" right="0" top="0.19685039370078741" bottom="7.874015748031496E-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WIN10.PRO</cp:lastModifiedBy>
  <cp:lastPrinted>2021-05-07T08:00:19Z</cp:lastPrinted>
  <dcterms:created xsi:type="dcterms:W3CDTF">2014-07-31T10:00:23Z</dcterms:created>
  <dcterms:modified xsi:type="dcterms:W3CDTF">2021-05-07T09:35:46Z</dcterms:modified>
</cp:coreProperties>
</file>