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อบต. 61\ปรับปรุงอัตรากำลัง 67\เล่มแผนอัตรากำลัง ปรับปรุง1 ปี 2567\ลงเว็บไซต์\"/>
    </mc:Choice>
  </mc:AlternateContent>
  <bookViews>
    <workbookView xWindow="0" yWindow="0" windowWidth="14370" windowHeight="7560" tabRatio="574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Sheet1!$A$2:$AD$102</definedName>
  </definedNames>
  <calcPr calcId="152511"/>
</workbook>
</file>

<file path=xl/calcChain.xml><?xml version="1.0" encoding="utf-8"?>
<calcChain xmlns="http://schemas.openxmlformats.org/spreadsheetml/2006/main">
  <c r="R32" i="1" l="1"/>
  <c r="S32" i="1"/>
  <c r="Q32" i="1"/>
  <c r="N62" i="1" l="1"/>
  <c r="F62" i="1"/>
  <c r="S61" i="1"/>
  <c r="R61" i="1"/>
  <c r="Q61" i="1"/>
  <c r="P61" i="1"/>
  <c r="O61" i="1"/>
  <c r="N61" i="1"/>
  <c r="F61" i="1"/>
  <c r="P32" i="1"/>
  <c r="O32" i="1"/>
  <c r="N32" i="1"/>
  <c r="G32" i="1"/>
  <c r="F32" i="1"/>
  <c r="Q6" i="1" l="1"/>
  <c r="R6" i="1" l="1"/>
  <c r="J61" i="1"/>
  <c r="I61" i="1"/>
  <c r="H61" i="1"/>
  <c r="S6" i="1" l="1"/>
  <c r="H37" i="1"/>
  <c r="H62" i="1" s="1"/>
  <c r="E37" i="1"/>
  <c r="E62" i="1" s="1"/>
  <c r="J32" i="1"/>
  <c r="J37" i="1" s="1"/>
  <c r="J62" i="1" s="1"/>
  <c r="I32" i="1"/>
  <c r="I37" i="1" s="1"/>
  <c r="I62" i="1" s="1"/>
  <c r="P31" i="1"/>
  <c r="O31" i="1"/>
  <c r="N31" i="1"/>
  <c r="E32" i="1"/>
  <c r="D32" i="1"/>
  <c r="R18" i="1"/>
  <c r="S18" i="1" s="1"/>
  <c r="R12" i="1"/>
  <c r="S12" i="1" s="1"/>
  <c r="Y8" i="1" l="1"/>
  <c r="AC9" i="1" l="1"/>
  <c r="AA9" i="1"/>
  <c r="O9" i="1" s="1"/>
  <c r="Y9" i="1"/>
  <c r="N9" i="1" s="1"/>
  <c r="X9" i="1"/>
  <c r="P9" i="1"/>
  <c r="Q9" i="1" l="1"/>
  <c r="R9" i="1" s="1"/>
  <c r="S9" i="1" s="1"/>
  <c r="Q60" i="1"/>
  <c r="R60" i="1" s="1"/>
  <c r="S60" i="1" s="1"/>
  <c r="G61" i="1"/>
  <c r="AA50" i="1"/>
  <c r="Y50" i="1"/>
  <c r="X50" i="1"/>
  <c r="F50" i="1"/>
  <c r="F48" i="1"/>
  <c r="AC48" i="1"/>
  <c r="P48" i="1" s="1"/>
  <c r="AA48" i="1"/>
  <c r="O48" i="1" s="1"/>
  <c r="Y48" i="1"/>
  <c r="N48" i="1" s="1"/>
  <c r="X48" i="1"/>
  <c r="P44" i="1"/>
  <c r="O44" i="1"/>
  <c r="N44" i="1"/>
  <c r="X44" i="1"/>
  <c r="F44" i="1"/>
  <c r="F42" i="1"/>
  <c r="F41" i="1"/>
  <c r="Q52" i="1"/>
  <c r="R52" i="1" s="1"/>
  <c r="S52" i="1" s="1"/>
  <c r="Q46" i="1"/>
  <c r="R46" i="1" s="1"/>
  <c r="S46" i="1" s="1"/>
  <c r="F31" i="1"/>
  <c r="F29" i="1"/>
  <c r="F28" i="1"/>
  <c r="F27" i="1"/>
  <c r="F26" i="1"/>
  <c r="Q39" i="1"/>
  <c r="X21" i="1"/>
  <c r="X22" i="1"/>
  <c r="X23" i="1"/>
  <c r="X24" i="1"/>
  <c r="Q23" i="1"/>
  <c r="R23" i="1" s="1"/>
  <c r="S23" i="1" s="1"/>
  <c r="Q21" i="1"/>
  <c r="R21" i="1" s="1"/>
  <c r="S21" i="1" s="1"/>
  <c r="P16" i="1"/>
  <c r="O16" i="1"/>
  <c r="N16" i="1"/>
  <c r="F16" i="1"/>
  <c r="R39" i="1" l="1"/>
  <c r="F14" i="1"/>
  <c r="F13" i="1"/>
  <c r="AC13" i="1"/>
  <c r="P13" i="1" s="1"/>
  <c r="AC14" i="1"/>
  <c r="P14" i="1" s="1"/>
  <c r="AA13" i="1"/>
  <c r="O13" i="1" s="1"/>
  <c r="AA14" i="1"/>
  <c r="O14" i="1" s="1"/>
  <c r="Y13" i="1"/>
  <c r="N13" i="1" s="1"/>
  <c r="Q13" i="1" s="1"/>
  <c r="Y14" i="1"/>
  <c r="N14" i="1" s="1"/>
  <c r="AC11" i="1"/>
  <c r="P11" i="1" s="1"/>
  <c r="AA11" i="1"/>
  <c r="O11" i="1" s="1"/>
  <c r="Y11" i="1"/>
  <c r="N11" i="1" s="1"/>
  <c r="Y10" i="1"/>
  <c r="N10" i="1" s="1"/>
  <c r="AA10" i="1"/>
  <c r="O10" i="1" s="1"/>
  <c r="AC10" i="1"/>
  <c r="P10" i="1" s="1"/>
  <c r="AC8" i="1"/>
  <c r="P8" i="1" s="1"/>
  <c r="AA8" i="1"/>
  <c r="O8" i="1" s="1"/>
  <c r="N8" i="1"/>
  <c r="G8" i="1"/>
  <c r="S39" i="1" l="1"/>
  <c r="G37" i="1"/>
  <c r="G62" i="1" s="1"/>
  <c r="Q14" i="1"/>
  <c r="R14" i="1" s="1"/>
  <c r="S14" i="1" s="1"/>
  <c r="R13" i="1"/>
  <c r="S13" i="1" s="1"/>
  <c r="Q50" i="1" l="1"/>
  <c r="R50" i="1" s="1"/>
  <c r="S50" i="1" s="1"/>
  <c r="Q48" i="1"/>
  <c r="AC42" i="1"/>
  <c r="P42" i="1" s="1"/>
  <c r="AA42" i="1"/>
  <c r="O42" i="1" s="1"/>
  <c r="Y42" i="1"/>
  <c r="N42" i="1" s="1"/>
  <c r="Q42" i="1" s="1"/>
  <c r="X42" i="1"/>
  <c r="AC45" i="1"/>
  <c r="AA45" i="1"/>
  <c r="Y45" i="1"/>
  <c r="X45" i="1"/>
  <c r="Q44" i="1"/>
  <c r="R44" i="1" s="1"/>
  <c r="S44" i="1" s="1"/>
  <c r="AC40" i="1"/>
  <c r="AC41" i="1"/>
  <c r="P41" i="1" s="1"/>
  <c r="AA40" i="1"/>
  <c r="AA41" i="1"/>
  <c r="O41" i="1" s="1"/>
  <c r="Y40" i="1"/>
  <c r="Y41" i="1"/>
  <c r="N41" i="1" s="1"/>
  <c r="X40" i="1"/>
  <c r="X41" i="1"/>
  <c r="AC30" i="1"/>
  <c r="AA30" i="1"/>
  <c r="Y30" i="1"/>
  <c r="X30" i="1"/>
  <c r="X31" i="1"/>
  <c r="Q31" i="1"/>
  <c r="R31" i="1" s="1"/>
  <c r="S31" i="1" s="1"/>
  <c r="AC27" i="1"/>
  <c r="P27" i="1" s="1"/>
  <c r="AC28" i="1"/>
  <c r="P28" i="1" s="1"/>
  <c r="AC29" i="1"/>
  <c r="P29" i="1" s="1"/>
  <c r="AA27" i="1"/>
  <c r="O27" i="1" s="1"/>
  <c r="AA28" i="1"/>
  <c r="O28" i="1" s="1"/>
  <c r="AA29" i="1"/>
  <c r="O29" i="1" s="1"/>
  <c r="Y27" i="1"/>
  <c r="N27" i="1" s="1"/>
  <c r="Q27" i="1" s="1"/>
  <c r="Y28" i="1"/>
  <c r="N28" i="1" s="1"/>
  <c r="Q28" i="1" s="1"/>
  <c r="Y29" i="1"/>
  <c r="N29" i="1" s="1"/>
  <c r="Q29" i="1" s="1"/>
  <c r="X27" i="1"/>
  <c r="X28" i="1"/>
  <c r="X29" i="1"/>
  <c r="AC17" i="1"/>
  <c r="P17" i="1" s="1"/>
  <c r="AA17" i="1"/>
  <c r="O17" i="1" s="1"/>
  <c r="Y17" i="1"/>
  <c r="N17" i="1" s="1"/>
  <c r="X17" i="1"/>
  <c r="Q8" i="1"/>
  <c r="Q17" i="1" l="1"/>
  <c r="R17" i="1" s="1"/>
  <c r="S17" i="1" s="1"/>
  <c r="R28" i="1"/>
  <c r="S28" i="1" s="1"/>
  <c r="R42" i="1"/>
  <c r="S42" i="1" s="1"/>
  <c r="Q41" i="1"/>
  <c r="R27" i="1"/>
  <c r="S27" i="1" s="1"/>
  <c r="R29" i="1"/>
  <c r="S29" i="1" s="1"/>
  <c r="R48" i="1"/>
  <c r="S65" i="1"/>
  <c r="R41" i="1" l="1"/>
  <c r="S48" i="1"/>
  <c r="AC51" i="1"/>
  <c r="AA51" i="1"/>
  <c r="Y51" i="1"/>
  <c r="X51" i="1"/>
  <c r="AC26" i="1"/>
  <c r="P26" i="1" s="1"/>
  <c r="P37" i="1" s="1"/>
  <c r="P62" i="1" s="1"/>
  <c r="AA26" i="1"/>
  <c r="O26" i="1" s="1"/>
  <c r="O37" i="1" s="1"/>
  <c r="O62" i="1" s="1"/>
  <c r="Y26" i="1"/>
  <c r="N26" i="1" s="1"/>
  <c r="N37" i="1" s="1"/>
  <c r="X26" i="1"/>
  <c r="Q26" i="1" l="1"/>
  <c r="R26" i="1" s="1"/>
  <c r="S26" i="1" s="1"/>
  <c r="S41" i="1"/>
  <c r="X16" i="1"/>
  <c r="Q16" i="1" l="1"/>
  <c r="R16" i="1" s="1"/>
  <c r="S16" i="1" s="1"/>
  <c r="X20" i="1"/>
  <c r="Q22" i="1" l="1"/>
  <c r="Q24" i="1"/>
  <c r="Q20" i="1"/>
  <c r="R24" i="1" l="1"/>
  <c r="R22" i="1"/>
  <c r="R20" i="1"/>
  <c r="X14" i="1"/>
  <c r="S22" i="1" l="1"/>
  <c r="S24" i="1"/>
  <c r="S20" i="1"/>
  <c r="X6" i="1" l="1"/>
  <c r="X13" i="1" l="1"/>
  <c r="X11" i="1"/>
  <c r="X10" i="1"/>
  <c r="F10" i="1" s="1"/>
  <c r="X8" i="1"/>
  <c r="Q10" i="1" l="1"/>
  <c r="R10" i="1" l="1"/>
  <c r="S10" i="1" s="1"/>
  <c r="F11" i="1"/>
  <c r="F37" i="1" l="1"/>
  <c r="Q11" i="1"/>
  <c r="Q37" i="1" s="1"/>
  <c r="Q62" i="1" s="1"/>
  <c r="R11" i="1" l="1"/>
  <c r="S11" i="1" s="1"/>
  <c r="R8" i="1"/>
  <c r="R37" i="1" l="1"/>
  <c r="R62" i="1" s="1"/>
  <c r="Q63" i="1"/>
  <c r="S8" i="1"/>
  <c r="S37" i="1" s="1"/>
  <c r="S62" i="1" s="1"/>
  <c r="R63" i="1" l="1"/>
  <c r="Q64" i="1"/>
  <c r="Q66" i="1" s="1"/>
  <c r="S63" i="1" l="1"/>
  <c r="R64" i="1"/>
  <c r="R66" i="1" s="1"/>
  <c r="S64" i="1" l="1"/>
  <c r="S66" i="1" s="1"/>
</calcChain>
</file>

<file path=xl/comments1.xml><?xml version="1.0" encoding="utf-8"?>
<comments xmlns="http://schemas.openxmlformats.org/spreadsheetml/2006/main">
  <authors>
    <author>WIN10.PRO</author>
  </authors>
  <commentList>
    <comment ref="H12" authorId="0" shapeId="0">
      <text>
        <r>
          <rPr>
            <b/>
            <sz val="9"/>
            <color indexed="81"/>
            <rFont val="Tahoma"/>
            <family val="2"/>
          </rPr>
          <t>WIN10.PRO: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<sst xmlns="http://schemas.openxmlformats.org/spreadsheetml/2006/main" count="331" uniqueCount="103">
  <si>
    <t xml:space="preserve">จำนวนที่มีอยู่ปัจจุบัน
 </t>
  </si>
  <si>
    <t>ภาระค่าใช้จ่าย</t>
  </si>
  <si>
    <t>หมายเหตุ</t>
  </si>
  <si>
    <t>ลำดับ</t>
  </si>
  <si>
    <t>ชื่อสายงาน</t>
  </si>
  <si>
    <t>ระดับ</t>
  </si>
  <si>
    <t>จำนวน</t>
  </si>
  <si>
    <t>ที่</t>
  </si>
  <si>
    <t>ตำแหน่ง</t>
  </si>
  <si>
    <t>ทั้งหมด</t>
  </si>
  <si>
    <t>(คน)</t>
  </si>
  <si>
    <t xml:space="preserve">จำนวน </t>
  </si>
  <si>
    <t>เงินเดือน</t>
  </si>
  <si>
    <t>(1)</t>
  </si>
  <si>
    <t>อัตรากำลังคน</t>
  </si>
  <si>
    <t>เพิ่ม/ลด</t>
  </si>
  <si>
    <t>ที่เพิ่มขึ้น (2)</t>
  </si>
  <si>
    <t>ค่าใช้จ่ายรวม (3)</t>
  </si>
  <si>
    <t>เจ้าพนักงานธุรการ</t>
  </si>
  <si>
    <t>เจ้าพนักงานป้องกันและบรรเทาสาธารณภัย</t>
  </si>
  <si>
    <t>เงินเพิ่ม</t>
  </si>
  <si>
    <t>นักวิชาการเงินและบัญชี</t>
  </si>
  <si>
    <t>เจ้าพนักงานจัดเก็บรายได้</t>
  </si>
  <si>
    <t>นายช่างโยธา</t>
  </si>
  <si>
    <t>ผอ.กองคลัง (นักบริหารงานคลัง)</t>
  </si>
  <si>
    <t>นักวิชาการศึกษา</t>
  </si>
  <si>
    <t>พนักงานขับรถยนต์</t>
  </si>
  <si>
    <t>กองคลัง</t>
  </si>
  <si>
    <t>กองช่าง</t>
  </si>
  <si>
    <t xml:space="preserve"> -</t>
  </si>
  <si>
    <t xml:space="preserve"> - </t>
  </si>
  <si>
    <t>ผู้ช่วยเจ้าพนักงานธุรการ</t>
  </si>
  <si>
    <t>ใช้ในช่วงระยะ 3 ปี ข้างหน้า</t>
  </si>
  <si>
    <t>อัตราตำแหน่งที่คาดว่าจะต้อง</t>
  </si>
  <si>
    <t>รวม/ยอดยกไป</t>
  </si>
  <si>
    <t>ยอดยกมา</t>
  </si>
  <si>
    <t>(4)</t>
  </si>
  <si>
    <t>(5)</t>
  </si>
  <si>
    <t>(6)</t>
  </si>
  <si>
    <t>รวมเป็นค่าใช้จ่ายบุคคลทั้งสิ้น</t>
  </si>
  <si>
    <t>(7)</t>
  </si>
  <si>
    <t>ครู</t>
  </si>
  <si>
    <t>ต้น</t>
  </si>
  <si>
    <t>นักทรัพยากรบุคคล</t>
  </si>
  <si>
    <t>นักวิเคราะห์นโยบายและแผน</t>
  </si>
  <si>
    <t>การคำนวณค่าใช้จ่ายที่เพิ่มขึ้น (2)</t>
  </si>
  <si>
    <t>รวม/ปี (1)</t>
  </si>
  <si>
    <t>อัตราเงินเดือน</t>
  </si>
  <si>
    <t>บัญชี 5</t>
  </si>
  <si>
    <t>ต่อเดือน</t>
  </si>
  <si>
    <t>ประจำตำแหน่ง</t>
  </si>
  <si>
    <t>เงิน</t>
  </si>
  <si>
    <t>ผู้ช่วยเจ้าพนักงานการเงินและบัญชี</t>
  </si>
  <si>
    <t>ผู้ช่วยเจ้าพนักงานพัฒนาชุมชน</t>
  </si>
  <si>
    <t>หมายเหตุ :</t>
  </si>
  <si>
    <t>งบประมาณรายจ่ายประจำปี (รวมเงินอุดหนุน)</t>
  </si>
  <si>
    <t>(8)</t>
  </si>
  <si>
    <t>คิดร้อยละ 40 ของงบประมาณรายจ่ายประจำปี (รวมเงินอุดหนุน (6)*100/(7)</t>
  </si>
  <si>
    <t>ประมาณการประโยชน์ตอบแทนอื่น 15%</t>
  </si>
  <si>
    <t>ปลัด อบต. (นักบริหารงานท้องถิ่น)</t>
  </si>
  <si>
    <t>สำนักปลัด อบต.</t>
  </si>
  <si>
    <t>เงินประจำตำแหน่ง (2)</t>
  </si>
  <si>
    <t>-</t>
  </si>
  <si>
    <t>หัวหน้าสำนักปลัด (นักบริหารงานทั่วไป)</t>
  </si>
  <si>
    <t>ชก.</t>
  </si>
  <si>
    <t>นักพัฒนาชุมชน</t>
  </si>
  <si>
    <t>พนักงานจ้างตามภารกิจ (ประเภทผู้มีคุณวุฒิ)</t>
  </si>
  <si>
    <t>พนักงานจ้างทั่วไป</t>
  </si>
  <si>
    <t>เจ้าพนักงานพัสดุ</t>
  </si>
  <si>
    <t>ผอ.กองช่าง ( นักบริหารงานช่าง)</t>
  </si>
  <si>
    <t>ผู้ช่วยนายช่างโยธา</t>
  </si>
  <si>
    <t>กองการศึกษา ศาสนาและวัฒนธรรม</t>
  </si>
  <si>
    <t>ผอ.กองการศึกษา ศาสนาและวัฒนธรรม</t>
  </si>
  <si>
    <t>(นักบริหารการศึกษา)</t>
  </si>
  <si>
    <t>ศูนย์พัฒนาเด็กเล็ก อบต.ขวาวใหญ่</t>
  </si>
  <si>
    <t>ผู้ดูแลเด็ก (ทั่วไป)</t>
  </si>
  <si>
    <t>หน่วยตรวจสอบภายใน</t>
  </si>
  <si>
    <t>นักวิชาการตรวจสอบภายใน</t>
  </si>
  <si>
    <t>ปก./ชก.</t>
  </si>
  <si>
    <t>1 ขั้น</t>
  </si>
  <si>
    <t>ผอ.ศูนย์พัฒนาเด็กเล็ก อบต.ขวาวใหญ่</t>
  </si>
  <si>
    <t>นักการภารโรง</t>
  </si>
  <si>
    <t>คนงาน</t>
  </si>
  <si>
    <t>รวมเฉพาะหน้า 2</t>
  </si>
  <si>
    <t>รวมหน้า 1+2</t>
  </si>
  <si>
    <t>ประมาณการงบประมาณรายจ่ายประจำปีงบประมาณ  พ.ศ. 2567  37,870,000 บาท ค่าใช้จ่ายด้านเงินเดือน 9,730,587 บาท</t>
  </si>
  <si>
    <t>ประมาณการงบประมาณรายจ่ายประจำปีงบประมาณ  พ.ศ. 2568  39,763,500 บาท ค่าใช้จ่ายด้านเงินเดือน 10,010,313 บาท</t>
  </si>
  <si>
    <t>ประมาณการงบประมาณรายจ่ายประจำปีงบประมาณ  พ.ศ. 2568  41,751,675 บาท ค่าใช้จ่ายด้านเงินเดือน 10,294,179 บาท</t>
  </si>
  <si>
    <r>
      <t>ปก./</t>
    </r>
    <r>
      <rPr>
        <u/>
        <sz val="12"/>
        <color theme="1"/>
        <rFont val="TH SarabunIT๙"/>
        <family val="2"/>
      </rPr>
      <t>ชก.</t>
    </r>
  </si>
  <si>
    <r>
      <rPr>
        <u/>
        <sz val="12"/>
        <color theme="1"/>
        <rFont val="TH SarabunIT๙"/>
        <family val="2"/>
      </rPr>
      <t>ปง.</t>
    </r>
    <r>
      <rPr>
        <sz val="12"/>
        <color theme="1"/>
        <rFont val="TH SarabunIT๙"/>
        <family val="2"/>
      </rPr>
      <t>/ชง.</t>
    </r>
  </si>
  <si>
    <r>
      <t>ปง./</t>
    </r>
    <r>
      <rPr>
        <u/>
        <sz val="12"/>
        <color theme="1"/>
        <rFont val="TH SarabunIT๙"/>
        <family val="2"/>
      </rPr>
      <t>ชง.</t>
    </r>
  </si>
  <si>
    <t xml:space="preserve"> บัญชีคำนวนภาระค่าใช้จ่ายเกี่ยวกับเงินเดือนและประโยชน์ตอบแทนอื่น                                                                   </t>
  </si>
  <si>
    <t>ว่าง</t>
  </si>
  <si>
    <t xml:space="preserve">ผู้ช่วยเจ้าพนักงานป้องกัน ฯ </t>
  </si>
  <si>
    <t>ปรับปรุง</t>
  </si>
  <si>
    <t>นักวิชาการสาธารณสุข</t>
  </si>
  <si>
    <t>+1</t>
  </si>
  <si>
    <t>กำหนดเพิ่ม</t>
  </si>
  <si>
    <t>หน้า29</t>
  </si>
  <si>
    <t>หน้า28</t>
  </si>
  <si>
    <t>หน้า 30</t>
  </si>
  <si>
    <t>กลาง/ต้น</t>
  </si>
  <si>
    <t>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</si>
</sst>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38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2"/>
      <name val="TH SarabunIT๙"/>
      <family val="2"/>
    </font>
    <font>
      <sz val="12"/>
      <name val="TH SarabunIT๙"/>
      <family val="2"/>
    </font>
    <font>
      <sz val="12"/>
      <color theme="1"/>
      <name val="TH SarabunIT๙"/>
      <family val="2"/>
    </font>
    <font>
      <b/>
      <sz val="12"/>
      <color theme="1"/>
      <name val="TH SarabunIT๙"/>
      <family val="2"/>
    </font>
    <font>
      <b/>
      <u/>
      <sz val="12"/>
      <name val="TH SarabunIT๙"/>
      <family val="2"/>
    </font>
    <font>
      <b/>
      <sz val="11"/>
      <name val="TH SarabunIT๙"/>
      <family val="2"/>
    </font>
    <font>
      <sz val="16"/>
      <color theme="1"/>
      <name val="TH SarabunIT๙"/>
      <family val="2"/>
    </font>
    <font>
      <sz val="12"/>
      <name val="Angsana New"/>
      <family val="1"/>
    </font>
    <font>
      <sz val="12"/>
      <color theme="1"/>
      <name val="Angsana New"/>
      <family val="1"/>
    </font>
    <font>
      <sz val="12"/>
      <color rgb="FFFF0000"/>
      <name val="Angsana New"/>
      <family val="1"/>
    </font>
    <font>
      <b/>
      <sz val="12"/>
      <name val="Angsana New"/>
      <family val="1"/>
    </font>
    <font>
      <b/>
      <sz val="12"/>
      <color theme="1"/>
      <name val="Angsana New"/>
      <family val="1"/>
    </font>
    <font>
      <b/>
      <sz val="14"/>
      <color theme="1"/>
      <name val="Angsana New"/>
      <family val="1"/>
    </font>
    <font>
      <sz val="12"/>
      <color rgb="FFFFC000"/>
      <name val="Angsana New"/>
      <family val="1"/>
    </font>
    <font>
      <b/>
      <sz val="12"/>
      <color rgb="FFFF0000"/>
      <name val="Angsana New"/>
      <family val="1"/>
    </font>
    <font>
      <sz val="11"/>
      <color theme="1"/>
      <name val="TH SarabunIT๙"/>
      <family val="2"/>
    </font>
    <font>
      <sz val="11"/>
      <name val="TH SarabunIT๙"/>
      <family val="2"/>
    </font>
    <font>
      <b/>
      <sz val="16"/>
      <color rgb="FFC00000"/>
      <name val="Angsana New"/>
      <family val="1"/>
    </font>
    <font>
      <b/>
      <sz val="10"/>
      <name val="TH SarabunIT๙"/>
      <family val="2"/>
    </font>
    <font>
      <b/>
      <sz val="11"/>
      <color theme="1"/>
      <name val="TH SarabunIT๙"/>
      <family val="2"/>
    </font>
    <font>
      <b/>
      <u/>
      <sz val="12"/>
      <color theme="1"/>
      <name val="TH SarabunIT๙"/>
      <family val="2"/>
    </font>
    <font>
      <b/>
      <sz val="9"/>
      <name val="TH SarabunIT๙"/>
      <family val="2"/>
    </font>
    <font>
      <b/>
      <sz val="10"/>
      <color theme="1"/>
      <name val="TH SarabunIT๙"/>
      <family val="2"/>
    </font>
    <font>
      <b/>
      <sz val="10"/>
      <color theme="1"/>
      <name val="Tahoma"/>
      <family val="2"/>
      <charset val="222"/>
      <scheme val="minor"/>
    </font>
    <font>
      <sz val="12"/>
      <color rgb="FFFF0000"/>
      <name val="TH SarabunIT๙"/>
      <family val="2"/>
    </font>
    <font>
      <b/>
      <sz val="14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14"/>
      <name val="TH SarabunIT๙"/>
      <family val="2"/>
    </font>
    <font>
      <sz val="11"/>
      <color theme="1"/>
      <name val="Angsana New"/>
      <family val="1"/>
    </font>
    <font>
      <sz val="8"/>
      <name val="TH SarabunIT๙"/>
      <family val="2"/>
    </font>
    <font>
      <b/>
      <sz val="12"/>
      <color rgb="FFFF0000"/>
      <name val="TH SarabunIT๙"/>
      <family val="2"/>
    </font>
    <font>
      <sz val="16"/>
      <color rgb="FFFF0000"/>
      <name val="TH SarabunIT๙"/>
      <family val="2"/>
    </font>
    <font>
      <b/>
      <sz val="14"/>
      <color rgb="FFFF0000"/>
      <name val="TH SarabunIT๙"/>
      <family val="2"/>
    </font>
    <font>
      <u/>
      <sz val="12"/>
      <color theme="1"/>
      <name val="TH SarabunIT๙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43" fontId="28" fillId="0" borderId="0" applyFont="0" applyFill="0" applyBorder="0" applyAlignment="0" applyProtection="0"/>
  </cellStyleXfs>
  <cellXfs count="320">
    <xf numFmtId="0" fontId="0" fillId="0" borderId="0" xfId="0"/>
    <xf numFmtId="0" fontId="2" fillId="0" borderId="2" xfId="1" applyFont="1" applyBorder="1" applyAlignment="1">
      <alignment horizontal="center"/>
    </xf>
    <xf numFmtId="0" fontId="4" fillId="0" borderId="0" xfId="0" applyFont="1"/>
    <xf numFmtId="0" fontId="2" fillId="0" borderId="1" xfId="1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15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3" fontId="4" fillId="0" borderId="15" xfId="0" applyNumberFormat="1" applyFont="1" applyBorder="1" applyAlignment="1">
      <alignment horizontal="right"/>
    </xf>
    <xf numFmtId="0" fontId="4" fillId="0" borderId="15" xfId="0" applyFont="1" applyBorder="1"/>
    <xf numFmtId="49" fontId="4" fillId="0" borderId="15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right"/>
    </xf>
    <xf numFmtId="0" fontId="2" fillId="0" borderId="17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0" fillId="0" borderId="15" xfId="0" applyFont="1" applyBorder="1"/>
    <xf numFmtId="3" fontId="10" fillId="0" borderId="15" xfId="0" applyNumberFormat="1" applyFont="1" applyBorder="1"/>
    <xf numFmtId="3" fontId="11" fillId="0" borderId="15" xfId="0" applyNumberFormat="1" applyFont="1" applyBorder="1"/>
    <xf numFmtId="3" fontId="13" fillId="0" borderId="15" xfId="0" applyNumberFormat="1" applyFont="1" applyBorder="1"/>
    <xf numFmtId="0" fontId="2" fillId="0" borderId="1" xfId="1" applyFont="1" applyBorder="1" applyAlignment="1"/>
    <xf numFmtId="0" fontId="7" fillId="0" borderId="2" xfId="1" applyFont="1" applyBorder="1" applyAlignment="1">
      <alignment horizontal="center"/>
    </xf>
    <xf numFmtId="0" fontId="4" fillId="0" borderId="20" xfId="0" applyFont="1" applyBorder="1"/>
    <xf numFmtId="3" fontId="4" fillId="0" borderId="0" xfId="0" applyNumberFormat="1" applyFont="1" applyFill="1" applyAlignment="1">
      <alignment horizontal="right"/>
    </xf>
    <xf numFmtId="0" fontId="7" fillId="0" borderId="1" xfId="1" applyFont="1" applyBorder="1" applyAlignment="1">
      <alignment horizontal="center"/>
    </xf>
    <xf numFmtId="3" fontId="10" fillId="0" borderId="15" xfId="0" applyNumberFormat="1" applyFont="1" applyBorder="1" applyAlignment="1">
      <alignment horizontal="right"/>
    </xf>
    <xf numFmtId="3" fontId="2" fillId="0" borderId="12" xfId="1" applyNumberFormat="1" applyFont="1" applyFill="1" applyBorder="1" applyAlignment="1">
      <alignment horizontal="center"/>
    </xf>
    <xf numFmtId="3" fontId="3" fillId="0" borderId="15" xfId="1" applyNumberFormat="1" applyFont="1" applyFill="1" applyBorder="1" applyAlignment="1">
      <alignment horizontal="right"/>
    </xf>
    <xf numFmtId="3" fontId="4" fillId="0" borderId="15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3" fontId="10" fillId="0" borderId="15" xfId="0" applyNumberFormat="1" applyFont="1" applyFill="1" applyBorder="1"/>
    <xf numFmtId="3" fontId="11" fillId="0" borderId="15" xfId="0" applyNumberFormat="1" applyFont="1" applyFill="1" applyBorder="1"/>
    <xf numFmtId="0" fontId="10" fillId="0" borderId="15" xfId="0" applyFont="1" applyFill="1" applyBorder="1"/>
    <xf numFmtId="3" fontId="10" fillId="0" borderId="16" xfId="0" applyNumberFormat="1" applyFont="1" applyBorder="1"/>
    <xf numFmtId="3" fontId="11" fillId="0" borderId="16" xfId="0" applyNumberFormat="1" applyFont="1" applyBorder="1"/>
    <xf numFmtId="3" fontId="12" fillId="0" borderId="1" xfId="1" applyNumberFormat="1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3" fontId="12" fillId="0" borderId="2" xfId="1" applyNumberFormat="1" applyFont="1" applyBorder="1" applyAlignment="1">
      <alignment horizontal="center"/>
    </xf>
    <xf numFmtId="3" fontId="13" fillId="0" borderId="2" xfId="0" applyNumberFormat="1" applyFont="1" applyBorder="1" applyAlignment="1">
      <alignment horizontal="center"/>
    </xf>
    <xf numFmtId="3" fontId="12" fillId="0" borderId="26" xfId="1" applyNumberFormat="1" applyFont="1" applyBorder="1" applyAlignment="1">
      <alignment horizontal="center"/>
    </xf>
    <xf numFmtId="3" fontId="10" fillId="0" borderId="26" xfId="0" applyNumberFormat="1" applyFont="1" applyBorder="1"/>
    <xf numFmtId="3" fontId="13" fillId="0" borderId="26" xfId="0" applyNumberFormat="1" applyFont="1" applyBorder="1" applyAlignment="1">
      <alignment horizontal="center"/>
    </xf>
    <xf numFmtId="0" fontId="2" fillId="0" borderId="4" xfId="1" applyFont="1" applyBorder="1" applyAlignment="1"/>
    <xf numFmtId="3" fontId="9" fillId="0" borderId="4" xfId="1" applyNumberFormat="1" applyFont="1" applyBorder="1"/>
    <xf numFmtId="3" fontId="10" fillId="0" borderId="4" xfId="0" applyNumberFormat="1" applyFont="1" applyBorder="1"/>
    <xf numFmtId="3" fontId="11" fillId="0" borderId="4" xfId="0" applyNumberFormat="1" applyFont="1" applyBorder="1"/>
    <xf numFmtId="0" fontId="10" fillId="0" borderId="4" xfId="0" applyFont="1" applyBorder="1"/>
    <xf numFmtId="3" fontId="10" fillId="0" borderId="21" xfId="0" applyNumberFormat="1" applyFont="1" applyBorder="1"/>
    <xf numFmtId="3" fontId="10" fillId="0" borderId="19" xfId="0" applyNumberFormat="1" applyFont="1" applyFill="1" applyBorder="1"/>
    <xf numFmtId="3" fontId="15" fillId="0" borderId="15" xfId="0" applyNumberFormat="1" applyFont="1" applyBorder="1"/>
    <xf numFmtId="0" fontId="13" fillId="0" borderId="15" xfId="0" applyFont="1" applyBorder="1"/>
    <xf numFmtId="3" fontId="16" fillId="0" borderId="15" xfId="0" applyNumberFormat="1" applyFont="1" applyBorder="1"/>
    <xf numFmtId="0" fontId="4" fillId="0" borderId="14" xfId="1" applyFont="1" applyBorder="1" applyAlignment="1">
      <alignment horizontal="center"/>
    </xf>
    <xf numFmtId="0" fontId="4" fillId="0" borderId="14" xfId="1" applyFont="1" applyBorder="1" applyAlignment="1">
      <alignment horizontal="left"/>
    </xf>
    <xf numFmtId="0" fontId="5" fillId="0" borderId="14" xfId="1" applyFont="1" applyBorder="1" applyAlignment="1">
      <alignment horizontal="center"/>
    </xf>
    <xf numFmtId="3" fontId="4" fillId="0" borderId="15" xfId="1" applyNumberFormat="1" applyFont="1" applyFill="1" applyBorder="1" applyAlignment="1">
      <alignment horizontal="right"/>
    </xf>
    <xf numFmtId="3" fontId="10" fillId="0" borderId="19" xfId="1" applyNumberFormat="1" applyFont="1" applyBorder="1" applyAlignment="1">
      <alignment horizontal="right"/>
    </xf>
    <xf numFmtId="3" fontId="10" fillId="0" borderId="19" xfId="0" applyNumberFormat="1" applyFont="1" applyBorder="1"/>
    <xf numFmtId="3" fontId="2" fillId="0" borderId="4" xfId="1" applyNumberFormat="1" applyFont="1" applyFill="1" applyBorder="1" applyAlignment="1">
      <alignment horizontal="center"/>
    </xf>
    <xf numFmtId="3" fontId="2" fillId="0" borderId="13" xfId="1" applyNumberFormat="1" applyFont="1" applyFill="1" applyBorder="1" applyAlignment="1">
      <alignment horizontal="center"/>
    </xf>
    <xf numFmtId="0" fontId="2" fillId="0" borderId="17" xfId="1" applyFont="1" applyFill="1" applyBorder="1" applyAlignment="1">
      <alignment horizontal="center"/>
    </xf>
    <xf numFmtId="0" fontId="10" fillId="0" borderId="26" xfId="0" applyFont="1" applyBorder="1" applyAlignment="1">
      <alignment horizontal="center"/>
    </xf>
    <xf numFmtId="3" fontId="13" fillId="0" borderId="15" xfId="0" applyNumberFormat="1" applyFont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0" fontId="17" fillId="0" borderId="14" xfId="1" applyFont="1" applyBorder="1" applyAlignment="1">
      <alignment horizontal="center"/>
    </xf>
    <xf numFmtId="0" fontId="18" fillId="0" borderId="15" xfId="1" applyFont="1" applyBorder="1" applyAlignment="1">
      <alignment horizontal="center"/>
    </xf>
    <xf numFmtId="0" fontId="18" fillId="0" borderId="15" xfId="1" applyFont="1" applyFill="1" applyBorder="1" applyAlignment="1">
      <alignment horizontal="center"/>
    </xf>
    <xf numFmtId="49" fontId="21" fillId="0" borderId="11" xfId="0" applyNumberFormat="1" applyFont="1" applyBorder="1" applyAlignment="1">
      <alignment horizontal="center"/>
    </xf>
    <xf numFmtId="49" fontId="21" fillId="0" borderId="19" xfId="0" applyNumberFormat="1" applyFont="1" applyBorder="1" applyAlignment="1">
      <alignment horizontal="center"/>
    </xf>
    <xf numFmtId="49" fontId="21" fillId="0" borderId="0" xfId="0" applyNumberFormat="1" applyFont="1" applyBorder="1" applyAlignment="1">
      <alignment horizontal="center"/>
    </xf>
    <xf numFmtId="0" fontId="17" fillId="0" borderId="0" xfId="0" applyFont="1"/>
    <xf numFmtId="0" fontId="17" fillId="0" borderId="0" xfId="0" applyFont="1" applyFill="1"/>
    <xf numFmtId="3" fontId="10" fillId="0" borderId="22" xfId="0" applyNumberFormat="1" applyFont="1" applyFill="1" applyBorder="1"/>
    <xf numFmtId="0" fontId="4" fillId="0" borderId="15" xfId="0" applyFont="1" applyFill="1" applyBorder="1"/>
    <xf numFmtId="3" fontId="2" fillId="0" borderId="1" xfId="1" applyNumberFormat="1" applyFont="1" applyFill="1" applyBorder="1" applyAlignment="1">
      <alignment horizontal="center"/>
    </xf>
    <xf numFmtId="3" fontId="2" fillId="0" borderId="2" xfId="1" applyNumberFormat="1" applyFont="1" applyFill="1" applyBorder="1" applyAlignment="1">
      <alignment horizontal="center"/>
    </xf>
    <xf numFmtId="3" fontId="4" fillId="0" borderId="14" xfId="1" applyNumberFormat="1" applyFont="1" applyFill="1" applyBorder="1" applyAlignment="1">
      <alignment horizontal="right"/>
    </xf>
    <xf numFmtId="3" fontId="10" fillId="0" borderId="14" xfId="1" applyNumberFormat="1" applyFont="1" applyBorder="1" applyAlignment="1">
      <alignment horizontal="right"/>
    </xf>
    <xf numFmtId="0" fontId="22" fillId="0" borderId="0" xfId="0" applyFont="1" applyAlignment="1">
      <alignment horizontal="center"/>
    </xf>
    <xf numFmtId="3" fontId="13" fillId="0" borderId="22" xfId="0" applyNumberFormat="1" applyFont="1" applyBorder="1"/>
    <xf numFmtId="0" fontId="5" fillId="0" borderId="0" xfId="0" applyFont="1" applyBorder="1" applyAlignment="1">
      <alignment horizontal="left"/>
    </xf>
    <xf numFmtId="49" fontId="21" fillId="0" borderId="18" xfId="0" applyNumberFormat="1" applyFont="1" applyBorder="1" applyAlignment="1">
      <alignment horizontal="center"/>
    </xf>
    <xf numFmtId="49" fontId="21" fillId="0" borderId="1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3" fillId="0" borderId="15" xfId="0" applyFont="1" applyFill="1" applyBorder="1" applyAlignment="1">
      <alignment vertical="center"/>
    </xf>
    <xf numFmtId="0" fontId="6" fillId="0" borderId="15" xfId="1" applyFont="1" applyBorder="1" applyAlignment="1">
      <alignment horizontal="center"/>
    </xf>
    <xf numFmtId="3" fontId="11" fillId="0" borderId="4" xfId="0" applyNumberFormat="1" applyFont="1" applyFill="1" applyBorder="1"/>
    <xf numFmtId="3" fontId="9" fillId="0" borderId="26" xfId="0" applyNumberFormat="1" applyFont="1" applyFill="1" applyBorder="1" applyAlignment="1">
      <alignment horizontal="center"/>
    </xf>
    <xf numFmtId="3" fontId="10" fillId="0" borderId="24" xfId="1" applyNumberFormat="1" applyFont="1" applyFill="1" applyBorder="1" applyAlignment="1">
      <alignment horizontal="right"/>
    </xf>
    <xf numFmtId="3" fontId="11" fillId="0" borderId="16" xfId="0" applyNumberFormat="1" applyFont="1" applyFill="1" applyBorder="1"/>
    <xf numFmtId="3" fontId="13" fillId="0" borderId="15" xfId="0" applyNumberFormat="1" applyFont="1" applyFill="1" applyBorder="1" applyAlignment="1">
      <alignment horizontal="center"/>
    </xf>
    <xf numFmtId="0" fontId="20" fillId="0" borderId="5" xfId="1" applyFont="1" applyBorder="1" applyAlignment="1">
      <alignment horizontal="center"/>
    </xf>
    <xf numFmtId="0" fontId="20" fillId="0" borderId="6" xfId="1" applyFont="1" applyBorder="1" applyAlignment="1">
      <alignment horizontal="center"/>
    </xf>
    <xf numFmtId="0" fontId="17" fillId="0" borderId="15" xfId="0" applyFont="1" applyBorder="1" applyAlignment="1">
      <alignment horizontal="left"/>
    </xf>
    <xf numFmtId="3" fontId="10" fillId="2" borderId="15" xfId="0" applyNumberFormat="1" applyFont="1" applyFill="1" applyBorder="1"/>
    <xf numFmtId="3" fontId="10" fillId="2" borderId="19" xfId="0" applyNumberFormat="1" applyFont="1" applyFill="1" applyBorder="1"/>
    <xf numFmtId="0" fontId="24" fillId="0" borderId="15" xfId="0" applyFont="1" applyBorder="1" applyAlignment="1">
      <alignment horizontal="left"/>
    </xf>
    <xf numFmtId="0" fontId="3" fillId="0" borderId="18" xfId="1" applyFont="1" applyBorder="1" applyAlignment="1">
      <alignment horizontal="left"/>
    </xf>
    <xf numFmtId="0" fontId="20" fillId="0" borderId="18" xfId="1" applyFont="1" applyBorder="1" applyAlignment="1">
      <alignment horizontal="left"/>
    </xf>
    <xf numFmtId="3" fontId="10" fillId="0" borderId="29" xfId="0" applyNumberFormat="1" applyFont="1" applyBorder="1"/>
    <xf numFmtId="3" fontId="10" fillId="0" borderId="18" xfId="0" applyNumberFormat="1" applyFont="1" applyBorder="1"/>
    <xf numFmtId="3" fontId="10" fillId="0" borderId="29" xfId="0" applyNumberFormat="1" applyFont="1" applyFill="1" applyBorder="1"/>
    <xf numFmtId="3" fontId="10" fillId="0" borderId="2" xfId="0" applyNumberFormat="1" applyFont="1" applyBorder="1"/>
    <xf numFmtId="0" fontId="6" fillId="0" borderId="18" xfId="1" applyFont="1" applyBorder="1" applyAlignment="1">
      <alignment horizontal="left"/>
    </xf>
    <xf numFmtId="0" fontId="6" fillId="0" borderId="18" xfId="0" applyFont="1" applyFill="1" applyBorder="1" applyAlignment="1">
      <alignment horizontal="center" vertical="center"/>
    </xf>
    <xf numFmtId="0" fontId="26" fillId="0" borderId="20" xfId="0" applyFont="1" applyBorder="1"/>
    <xf numFmtId="0" fontId="11" fillId="0" borderId="15" xfId="0" applyFont="1" applyBorder="1"/>
    <xf numFmtId="0" fontId="26" fillId="0" borderId="0" xfId="0" applyFont="1"/>
    <xf numFmtId="0" fontId="20" fillId="0" borderId="17" xfId="1" applyFont="1" applyBorder="1" applyAlignment="1">
      <alignment horizontal="center"/>
    </xf>
    <xf numFmtId="0" fontId="20" fillId="0" borderId="2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/>
    </xf>
    <xf numFmtId="0" fontId="20" fillId="0" borderId="2" xfId="1" applyFont="1" applyBorder="1" applyAlignment="1">
      <alignment horizontal="center"/>
    </xf>
    <xf numFmtId="0" fontId="20" fillId="0" borderId="1" xfId="1" applyFont="1" applyBorder="1" applyAlignment="1">
      <alignment horizontal="center" vertical="center" wrapText="1"/>
    </xf>
    <xf numFmtId="0" fontId="20" fillId="0" borderId="1" xfId="1" applyFont="1" applyBorder="1" applyAlignment="1"/>
    <xf numFmtId="0" fontId="20" fillId="0" borderId="26" xfId="1" applyFont="1" applyBorder="1" applyAlignment="1">
      <alignment horizontal="center"/>
    </xf>
    <xf numFmtId="0" fontId="7" fillId="0" borderId="26" xfId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2" fillId="0" borderId="26" xfId="1" applyFont="1" applyBorder="1" applyAlignment="1">
      <alignment horizontal="center"/>
    </xf>
    <xf numFmtId="0" fontId="20" fillId="0" borderId="12" xfId="1" applyFont="1" applyBorder="1" applyAlignment="1">
      <alignment horizontal="center"/>
    </xf>
    <xf numFmtId="3" fontId="2" fillId="0" borderId="26" xfId="1" applyNumberFormat="1" applyFont="1" applyFill="1" applyBorder="1" applyAlignment="1">
      <alignment horizontal="center"/>
    </xf>
    <xf numFmtId="3" fontId="10" fillId="2" borderId="22" xfId="0" applyNumberFormat="1" applyFont="1" applyFill="1" applyBorder="1"/>
    <xf numFmtId="3" fontId="14" fillId="2" borderId="15" xfId="0" applyNumberFormat="1" applyFont="1" applyFill="1" applyBorder="1" applyAlignment="1">
      <alignment horizontal="center"/>
    </xf>
    <xf numFmtId="3" fontId="10" fillId="2" borderId="11" xfId="0" applyNumberFormat="1" applyFont="1" applyFill="1" applyBorder="1" applyAlignment="1">
      <alignment horizontal="center"/>
    </xf>
    <xf numFmtId="3" fontId="19" fillId="2" borderId="22" xfId="0" applyNumberFormat="1" applyFont="1" applyFill="1" applyBorder="1" applyAlignment="1">
      <alignment horizontal="center"/>
    </xf>
    <xf numFmtId="3" fontId="10" fillId="2" borderId="2" xfId="0" applyNumberFormat="1" applyFont="1" applyFill="1" applyBorder="1" applyAlignment="1">
      <alignment horizontal="center"/>
    </xf>
    <xf numFmtId="3" fontId="10" fillId="2" borderId="2" xfId="0" applyNumberFormat="1" applyFont="1" applyFill="1" applyBorder="1" applyAlignment="1">
      <alignment horizontal="right"/>
    </xf>
    <xf numFmtId="0" fontId="4" fillId="2" borderId="22" xfId="0" applyFont="1" applyFill="1" applyBorder="1" applyAlignment="1">
      <alignment horizontal="left"/>
    </xf>
    <xf numFmtId="3" fontId="10" fillId="2" borderId="15" xfId="0" applyNumberFormat="1" applyFont="1" applyFill="1" applyBorder="1" applyAlignment="1">
      <alignment horizontal="right"/>
    </xf>
    <xf numFmtId="3" fontId="11" fillId="2" borderId="15" xfId="0" applyNumberFormat="1" applyFont="1" applyFill="1" applyBorder="1"/>
    <xf numFmtId="0" fontId="10" fillId="2" borderId="15" xfId="0" applyFont="1" applyFill="1" applyBorder="1"/>
    <xf numFmtId="3" fontId="4" fillId="0" borderId="15" xfId="0" applyNumberFormat="1" applyFont="1" applyFill="1" applyBorder="1" applyAlignment="1">
      <alignment horizontal="center"/>
    </xf>
    <xf numFmtId="49" fontId="2" fillId="0" borderId="15" xfId="1" applyNumberFormat="1" applyFont="1" applyBorder="1" applyAlignment="1">
      <alignment horizontal="center"/>
    </xf>
    <xf numFmtId="3" fontId="5" fillId="0" borderId="33" xfId="0" applyNumberFormat="1" applyFont="1" applyBorder="1" applyAlignment="1">
      <alignment horizontal="center"/>
    </xf>
    <xf numFmtId="49" fontId="2" fillId="0" borderId="19" xfId="1" applyNumberFormat="1" applyFont="1" applyBorder="1" applyAlignment="1">
      <alignment horizontal="center"/>
    </xf>
    <xf numFmtId="0" fontId="4" fillId="0" borderId="33" xfId="0" applyFont="1" applyBorder="1"/>
    <xf numFmtId="0" fontId="4" fillId="0" borderId="17" xfId="0" applyFont="1" applyBorder="1"/>
    <xf numFmtId="0" fontId="2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3" fontId="4" fillId="0" borderId="19" xfId="0" applyNumberFormat="1" applyFont="1" applyFill="1" applyBorder="1" applyAlignment="1">
      <alignment horizontal="right"/>
    </xf>
    <xf numFmtId="0" fontId="2" fillId="0" borderId="19" xfId="1" applyFont="1" applyBorder="1" applyAlignment="1">
      <alignment horizontal="center"/>
    </xf>
    <xf numFmtId="3" fontId="4" fillId="0" borderId="19" xfId="0" applyNumberFormat="1" applyFont="1" applyBorder="1" applyAlignment="1">
      <alignment horizontal="right"/>
    </xf>
    <xf numFmtId="3" fontId="4" fillId="0" borderId="19" xfId="1" applyNumberFormat="1" applyFont="1" applyFill="1" applyBorder="1" applyAlignment="1">
      <alignment horizontal="right"/>
    </xf>
    <xf numFmtId="0" fontId="4" fillId="0" borderId="19" xfId="0" applyFont="1" applyBorder="1"/>
    <xf numFmtId="3" fontId="2" fillId="0" borderId="17" xfId="1" applyNumberFormat="1" applyFont="1" applyFill="1" applyBorder="1" applyAlignment="1">
      <alignment horizontal="center"/>
    </xf>
    <xf numFmtId="49" fontId="2" fillId="0" borderId="17" xfId="1" applyNumberFormat="1" applyFont="1" applyFill="1" applyBorder="1" applyAlignment="1">
      <alignment horizontal="center"/>
    </xf>
    <xf numFmtId="3" fontId="21" fillId="2" borderId="20" xfId="0" applyNumberFormat="1" applyFont="1" applyFill="1" applyBorder="1" applyAlignment="1">
      <alignment horizontal="right"/>
    </xf>
    <xf numFmtId="3" fontId="21" fillId="0" borderId="11" xfId="0" applyNumberFormat="1" applyFont="1" applyFill="1" applyBorder="1" applyAlignment="1">
      <alignment horizontal="right"/>
    </xf>
    <xf numFmtId="3" fontId="21" fillId="0" borderId="11" xfId="0" applyNumberFormat="1" applyFont="1" applyFill="1" applyBorder="1" applyAlignment="1">
      <alignment horizontal="center"/>
    </xf>
    <xf numFmtId="3" fontId="21" fillId="0" borderId="20" xfId="0" applyNumberFormat="1" applyFont="1" applyFill="1" applyBorder="1" applyAlignment="1">
      <alignment horizontal="right"/>
    </xf>
    <xf numFmtId="4" fontId="21" fillId="0" borderId="20" xfId="0" applyNumberFormat="1" applyFont="1" applyBorder="1"/>
    <xf numFmtId="0" fontId="18" fillId="0" borderId="15" xfId="0" applyFont="1" applyFill="1" applyBorder="1" applyAlignment="1">
      <alignment vertical="center"/>
    </xf>
    <xf numFmtId="3" fontId="10" fillId="0" borderId="18" xfId="0" applyNumberFormat="1" applyFont="1" applyFill="1" applyBorder="1"/>
    <xf numFmtId="3" fontId="10" fillId="0" borderId="2" xfId="0" applyNumberFormat="1" applyFont="1" applyFill="1" applyBorder="1"/>
    <xf numFmtId="0" fontId="18" fillId="0" borderId="2" xfId="1" applyFont="1" applyBorder="1" applyAlignment="1">
      <alignment horizontal="center"/>
    </xf>
    <xf numFmtId="0" fontId="18" fillId="0" borderId="19" xfId="1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18" fillId="0" borderId="18" xfId="1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3" fillId="0" borderId="19" xfId="1" applyFont="1" applyBorder="1" applyAlignment="1">
      <alignment horizontal="center"/>
    </xf>
    <xf numFmtId="0" fontId="27" fillId="0" borderId="2" xfId="0" applyFont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center"/>
    </xf>
    <xf numFmtId="3" fontId="14" fillId="0" borderId="8" xfId="0" applyNumberFormat="1" applyFont="1" applyBorder="1" applyAlignment="1">
      <alignment horizontal="center"/>
    </xf>
    <xf numFmtId="3" fontId="30" fillId="0" borderId="29" xfId="0" applyNumberFormat="1" applyFont="1" applyBorder="1"/>
    <xf numFmtId="3" fontId="30" fillId="0" borderId="18" xfId="0" applyNumberFormat="1" applyFont="1" applyBorder="1"/>
    <xf numFmtId="3" fontId="30" fillId="0" borderId="29" xfId="0" applyNumberFormat="1" applyFont="1" applyFill="1" applyBorder="1"/>
    <xf numFmtId="3" fontId="30" fillId="0" borderId="2" xfId="0" applyNumberFormat="1" applyFont="1" applyBorder="1"/>
    <xf numFmtId="0" fontId="5" fillId="0" borderId="0" xfId="0" applyFont="1" applyBorder="1" applyAlignment="1">
      <alignment horizontal="left"/>
    </xf>
    <xf numFmtId="0" fontId="32" fillId="0" borderId="0" xfId="0" applyFont="1" applyBorder="1" applyAlignment="1">
      <alignment horizontal="left"/>
    </xf>
    <xf numFmtId="2" fontId="26" fillId="0" borderId="0" xfId="0" applyNumberFormat="1" applyFont="1" applyBorder="1" applyAlignment="1">
      <alignment horizontal="right"/>
    </xf>
    <xf numFmtId="0" fontId="33" fillId="0" borderId="0" xfId="0" applyFont="1" applyBorder="1" applyAlignment="1">
      <alignment horizontal="left"/>
    </xf>
    <xf numFmtId="4" fontId="21" fillId="0" borderId="0" xfId="0" applyNumberFormat="1" applyFont="1" applyBorder="1"/>
    <xf numFmtId="0" fontId="4" fillId="0" borderId="0" xfId="0" applyFont="1" applyBorder="1"/>
    <xf numFmtId="3" fontId="11" fillId="0" borderId="0" xfId="0" applyNumberFormat="1" applyFont="1" applyBorder="1"/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3" fillId="2" borderId="22" xfId="0" applyFont="1" applyFill="1" applyBorder="1" applyAlignment="1">
      <alignment vertical="center"/>
    </xf>
    <xf numFmtId="0" fontId="3" fillId="0" borderId="18" xfId="1" applyFont="1" applyFill="1" applyBorder="1" applyAlignment="1">
      <alignment horizontal="left"/>
    </xf>
    <xf numFmtId="0" fontId="4" fillId="0" borderId="18" xfId="0" applyFont="1" applyFill="1" applyBorder="1" applyAlignment="1">
      <alignment horizontal="center"/>
    </xf>
    <xf numFmtId="3" fontId="3" fillId="0" borderId="18" xfId="1" applyNumberFormat="1" applyFont="1" applyFill="1" applyBorder="1" applyAlignment="1">
      <alignment horizontal="center"/>
    </xf>
    <xf numFmtId="3" fontId="4" fillId="0" borderId="18" xfId="0" applyNumberFormat="1" applyFont="1" applyFill="1" applyBorder="1" applyAlignment="1">
      <alignment horizontal="right"/>
    </xf>
    <xf numFmtId="49" fontId="3" fillId="0" borderId="18" xfId="1" applyNumberFormat="1" applyFont="1" applyFill="1" applyBorder="1" applyAlignment="1">
      <alignment horizontal="center"/>
    </xf>
    <xf numFmtId="49" fontId="3" fillId="0" borderId="15" xfId="1" applyNumberFormat="1" applyFont="1" applyFill="1" applyBorder="1" applyAlignment="1">
      <alignment horizontal="center"/>
    </xf>
    <xf numFmtId="187" fontId="3" fillId="0" borderId="18" xfId="2" applyNumberFormat="1" applyFont="1" applyFill="1" applyBorder="1" applyAlignment="1">
      <alignment horizontal="center"/>
    </xf>
    <xf numFmtId="187" fontId="3" fillId="0" borderId="18" xfId="1" applyNumberFormat="1" applyFont="1" applyFill="1" applyBorder="1" applyAlignment="1">
      <alignment horizontal="center"/>
    </xf>
    <xf numFmtId="0" fontId="4" fillId="0" borderId="18" xfId="0" applyFont="1" applyBorder="1"/>
    <xf numFmtId="0" fontId="31" fillId="0" borderId="22" xfId="1" applyFont="1" applyFill="1" applyBorder="1" applyAlignment="1">
      <alignment vertical="top" wrapText="1"/>
    </xf>
    <xf numFmtId="0" fontId="24" fillId="0" borderId="22" xfId="0" applyFont="1" applyBorder="1" applyAlignment="1">
      <alignment horizontal="center"/>
    </xf>
    <xf numFmtId="0" fontId="4" fillId="0" borderId="22" xfId="0" applyFont="1" applyBorder="1"/>
    <xf numFmtId="0" fontId="3" fillId="0" borderId="15" xfId="1" applyFont="1" applyFill="1" applyBorder="1" applyAlignment="1">
      <alignment horizontal="center" vertical="top" wrapText="1"/>
    </xf>
    <xf numFmtId="3" fontId="10" fillId="0" borderId="22" xfId="0" applyNumberFormat="1" applyFont="1" applyBorder="1"/>
    <xf numFmtId="4" fontId="4" fillId="0" borderId="0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right"/>
    </xf>
    <xf numFmtId="0" fontId="2" fillId="3" borderId="15" xfId="1" applyFont="1" applyFill="1" applyBorder="1" applyAlignment="1">
      <alignment horizontal="center"/>
    </xf>
    <xf numFmtId="0" fontId="18" fillId="2" borderId="15" xfId="1" applyFont="1" applyFill="1" applyBorder="1" applyAlignment="1">
      <alignment horizontal="center"/>
    </xf>
    <xf numFmtId="0" fontId="17" fillId="2" borderId="15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center"/>
    </xf>
    <xf numFmtId="3" fontId="4" fillId="2" borderId="15" xfId="0" applyNumberFormat="1" applyFont="1" applyFill="1" applyBorder="1" applyAlignment="1">
      <alignment horizontal="right"/>
    </xf>
    <xf numFmtId="0" fontId="3" fillId="2" borderId="15" xfId="1" applyFont="1" applyFill="1" applyBorder="1" applyAlignment="1">
      <alignment horizontal="center"/>
    </xf>
    <xf numFmtId="0" fontId="2" fillId="2" borderId="15" xfId="1" applyFont="1" applyFill="1" applyBorder="1" applyAlignment="1">
      <alignment horizontal="center"/>
    </xf>
    <xf numFmtId="3" fontId="4" fillId="2" borderId="15" xfId="1" applyNumberFormat="1" applyFont="1" applyFill="1" applyBorder="1" applyAlignment="1">
      <alignment horizontal="right"/>
    </xf>
    <xf numFmtId="0" fontId="4" fillId="2" borderId="15" xfId="0" applyFont="1" applyFill="1" applyBorder="1"/>
    <xf numFmtId="3" fontId="10" fillId="2" borderId="24" xfId="1" applyNumberFormat="1" applyFont="1" applyFill="1" applyBorder="1" applyAlignment="1">
      <alignment horizontal="right"/>
    </xf>
    <xf numFmtId="0" fontId="4" fillId="2" borderId="0" xfId="0" applyFont="1" applyFill="1"/>
    <xf numFmtId="0" fontId="4" fillId="2" borderId="15" xfId="0" applyFont="1" applyFill="1" applyBorder="1" applyAlignment="1">
      <alignment horizontal="left"/>
    </xf>
    <xf numFmtId="0" fontId="5" fillId="2" borderId="15" xfId="1" applyFont="1" applyFill="1" applyBorder="1" applyAlignment="1">
      <alignment horizontal="center"/>
    </xf>
    <xf numFmtId="49" fontId="2" fillId="3" borderId="15" xfId="1" applyNumberFormat="1" applyFont="1" applyFill="1" applyBorder="1" applyAlignment="1">
      <alignment horizontal="center"/>
    </xf>
    <xf numFmtId="0" fontId="3" fillId="2" borderId="15" xfId="1" applyFont="1" applyFill="1" applyBorder="1" applyAlignment="1">
      <alignment horizontal="left"/>
    </xf>
    <xf numFmtId="0" fontId="20" fillId="0" borderId="2" xfId="1" applyFont="1" applyBorder="1" applyAlignment="1">
      <alignment horizontal="left"/>
    </xf>
    <xf numFmtId="0" fontId="4" fillId="2" borderId="30" xfId="0" applyFont="1" applyFill="1" applyBorder="1" applyAlignment="1">
      <alignment horizontal="left"/>
    </xf>
    <xf numFmtId="3" fontId="10" fillId="2" borderId="29" xfId="0" applyNumberFormat="1" applyFont="1" applyFill="1" applyBorder="1"/>
    <xf numFmtId="3" fontId="10" fillId="2" borderId="18" xfId="0" applyNumberFormat="1" applyFont="1" applyFill="1" applyBorder="1"/>
    <xf numFmtId="3" fontId="10" fillId="2" borderId="2" xfId="0" applyNumberFormat="1" applyFont="1" applyFill="1" applyBorder="1"/>
    <xf numFmtId="0" fontId="27" fillId="2" borderId="18" xfId="0" applyFont="1" applyFill="1" applyBorder="1" applyAlignment="1">
      <alignment horizontal="center" vertical="center" wrapText="1"/>
    </xf>
    <xf numFmtId="0" fontId="7" fillId="0" borderId="15" xfId="1" applyFont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3" fontId="5" fillId="0" borderId="17" xfId="0" applyNumberFormat="1" applyFont="1" applyFill="1" applyBorder="1" applyAlignment="1">
      <alignment horizontal="right"/>
    </xf>
    <xf numFmtId="3" fontId="12" fillId="2" borderId="2" xfId="1" applyNumberFormat="1" applyFont="1" applyFill="1" applyBorder="1" applyAlignment="1">
      <alignment horizontal="right"/>
    </xf>
    <xf numFmtId="3" fontId="12" fillId="2" borderId="2" xfId="1" applyNumberFormat="1" applyFont="1" applyFill="1" applyBorder="1" applyAlignment="1">
      <alignment horizontal="center"/>
    </xf>
    <xf numFmtId="3" fontId="13" fillId="2" borderId="2" xfId="0" applyNumberFormat="1" applyFont="1" applyFill="1" applyBorder="1" applyAlignment="1">
      <alignment horizontal="center"/>
    </xf>
    <xf numFmtId="0" fontId="7" fillId="3" borderId="15" xfId="1" applyFont="1" applyFill="1" applyBorder="1" applyAlignment="1">
      <alignment horizontal="center"/>
    </xf>
    <xf numFmtId="0" fontId="5" fillId="3" borderId="15" xfId="0" applyFont="1" applyFill="1" applyBorder="1" applyAlignment="1">
      <alignment horizontal="left"/>
    </xf>
    <xf numFmtId="0" fontId="5" fillId="3" borderId="15" xfId="0" applyFont="1" applyFill="1" applyBorder="1" applyAlignment="1">
      <alignment horizontal="center"/>
    </xf>
    <xf numFmtId="3" fontId="5" fillId="3" borderId="15" xfId="0" applyNumberFormat="1" applyFont="1" applyFill="1" applyBorder="1" applyAlignment="1">
      <alignment horizontal="right"/>
    </xf>
    <xf numFmtId="3" fontId="5" fillId="3" borderId="15" xfId="1" applyNumberFormat="1" applyFont="1" applyFill="1" applyBorder="1" applyAlignment="1">
      <alignment horizontal="right"/>
    </xf>
    <xf numFmtId="0" fontId="5" fillId="3" borderId="15" xfId="0" applyFont="1" applyFill="1" applyBorder="1"/>
    <xf numFmtId="3" fontId="13" fillId="3" borderId="15" xfId="0" applyNumberFormat="1" applyFont="1" applyFill="1" applyBorder="1"/>
    <xf numFmtId="3" fontId="13" fillId="3" borderId="24" xfId="1" applyNumberFormat="1" applyFont="1" applyFill="1" applyBorder="1" applyAlignment="1">
      <alignment horizontal="right"/>
    </xf>
    <xf numFmtId="3" fontId="13" fillId="3" borderId="19" xfId="0" applyNumberFormat="1" applyFont="1" applyFill="1" applyBorder="1"/>
    <xf numFmtId="0" fontId="5" fillId="3" borderId="0" xfId="0" applyFont="1" applyFill="1"/>
    <xf numFmtId="0" fontId="2" fillId="3" borderId="18" xfId="1" applyFont="1" applyFill="1" applyBorder="1" applyAlignment="1">
      <alignment horizontal="left"/>
    </xf>
    <xf numFmtId="0" fontId="24" fillId="3" borderId="15" xfId="0" applyFont="1" applyFill="1" applyBorder="1" applyAlignment="1">
      <alignment horizontal="center"/>
    </xf>
    <xf numFmtId="3" fontId="13" fillId="3" borderId="22" xfId="0" applyNumberFormat="1" applyFont="1" applyFill="1" applyBorder="1"/>
    <xf numFmtId="0" fontId="7" fillId="2" borderId="17" xfId="1" applyFont="1" applyFill="1" applyBorder="1" applyAlignment="1">
      <alignment horizontal="center"/>
    </xf>
    <xf numFmtId="0" fontId="21" fillId="2" borderId="25" xfId="0" applyFont="1" applyFill="1" applyBorder="1" applyAlignment="1">
      <alignment horizontal="center"/>
    </xf>
    <xf numFmtId="0" fontId="7" fillId="2" borderId="10" xfId="1" applyFont="1" applyFill="1" applyBorder="1" applyAlignment="1">
      <alignment horizontal="center"/>
    </xf>
    <xf numFmtId="3" fontId="7" fillId="2" borderId="17" xfId="1" applyNumberFormat="1" applyFont="1" applyFill="1" applyBorder="1" applyAlignment="1">
      <alignment horizontal="center"/>
    </xf>
    <xf numFmtId="3" fontId="21" fillId="2" borderId="17" xfId="0" applyNumberFormat="1" applyFont="1" applyFill="1" applyBorder="1" applyAlignment="1">
      <alignment horizontal="center"/>
    </xf>
    <xf numFmtId="49" fontId="7" fillId="2" borderId="17" xfId="1" applyNumberFormat="1" applyFont="1" applyFill="1" applyBorder="1" applyAlignment="1">
      <alignment horizontal="center"/>
    </xf>
    <xf numFmtId="187" fontId="7" fillId="2" borderId="17" xfId="2" applyNumberFormat="1" applyFont="1" applyFill="1" applyBorder="1" applyAlignment="1">
      <alignment horizontal="center"/>
    </xf>
    <xf numFmtId="0" fontId="18" fillId="2" borderId="17" xfId="1" applyFont="1" applyFill="1" applyBorder="1" applyAlignment="1">
      <alignment horizontal="center"/>
    </xf>
    <xf numFmtId="49" fontId="21" fillId="2" borderId="17" xfId="0" applyNumberFormat="1" applyFont="1" applyFill="1" applyBorder="1" applyAlignment="1">
      <alignment horizontal="center"/>
    </xf>
    <xf numFmtId="0" fontId="21" fillId="2" borderId="17" xfId="0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8" fillId="2" borderId="0" xfId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3" fontId="21" fillId="2" borderId="0" xfId="0" applyNumberFormat="1" applyFont="1" applyFill="1" applyBorder="1" applyAlignment="1">
      <alignment horizontal="center"/>
    </xf>
    <xf numFmtId="49" fontId="21" fillId="2" borderId="0" xfId="0" applyNumberFormat="1" applyFont="1" applyFill="1" applyBorder="1" applyAlignment="1">
      <alignment horizontal="center"/>
    </xf>
    <xf numFmtId="3" fontId="21" fillId="2" borderId="0" xfId="1" applyNumberFormat="1" applyFont="1" applyFill="1" applyBorder="1" applyAlignment="1">
      <alignment horizontal="right"/>
    </xf>
    <xf numFmtId="3" fontId="10" fillId="0" borderId="0" xfId="0" applyNumberFormat="1" applyFont="1" applyBorder="1"/>
    <xf numFmtId="3" fontId="11" fillId="0" borderId="0" xfId="0" applyNumberFormat="1" applyFont="1" applyFill="1" applyBorder="1"/>
    <xf numFmtId="0" fontId="10" fillId="0" borderId="0" xfId="0" applyFont="1" applyBorder="1"/>
    <xf numFmtId="0" fontId="29" fillId="0" borderId="4" xfId="1" applyFont="1" applyBorder="1" applyAlignment="1">
      <alignment horizontal="left"/>
    </xf>
    <xf numFmtId="3" fontId="5" fillId="0" borderId="5" xfId="1" applyNumberFormat="1" applyFont="1" applyBorder="1" applyAlignment="1">
      <alignment horizontal="center"/>
    </xf>
    <xf numFmtId="3" fontId="5" fillId="0" borderId="3" xfId="1" applyNumberFormat="1" applyFont="1" applyBorder="1" applyAlignment="1">
      <alignment horizontal="center"/>
    </xf>
    <xf numFmtId="3" fontId="5" fillId="0" borderId="7" xfId="1" applyNumberFormat="1" applyFont="1" applyBorder="1" applyAlignment="1">
      <alignment horizontal="center"/>
    </xf>
    <xf numFmtId="3" fontId="5" fillId="0" borderId="6" xfId="1" applyNumberFormat="1" applyFont="1" applyBorder="1" applyAlignment="1">
      <alignment horizontal="center"/>
    </xf>
    <xf numFmtId="3" fontId="5" fillId="0" borderId="0" xfId="1" applyNumberFormat="1" applyFont="1" applyBorder="1" applyAlignment="1">
      <alignment horizontal="center"/>
    </xf>
    <xf numFmtId="3" fontId="5" fillId="0" borderId="8" xfId="1" applyNumberFormat="1" applyFont="1" applyBorder="1" applyAlignment="1">
      <alignment horizontal="center"/>
    </xf>
    <xf numFmtId="3" fontId="2" fillId="0" borderId="5" xfId="1" applyNumberFormat="1" applyFont="1" applyBorder="1" applyAlignment="1">
      <alignment horizontal="center"/>
    </xf>
    <xf numFmtId="3" fontId="2" fillId="0" borderId="3" xfId="1" applyNumberFormat="1" applyFont="1" applyBorder="1" applyAlignment="1">
      <alignment horizontal="center"/>
    </xf>
    <xf numFmtId="3" fontId="2" fillId="0" borderId="7" xfId="1" applyNumberFormat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3" fillId="0" borderId="3" xfId="1" applyFont="1" applyBorder="1" applyAlignment="1">
      <alignment horizontal="center"/>
    </xf>
    <xf numFmtId="0" fontId="23" fillId="0" borderId="7" xfId="1" applyFont="1" applyBorder="1" applyAlignment="1">
      <alignment horizontal="center"/>
    </xf>
    <xf numFmtId="0" fontId="23" fillId="0" borderId="6" xfId="1" applyFont="1" applyBorder="1" applyAlignment="1">
      <alignment horizontal="center"/>
    </xf>
    <xf numFmtId="0" fontId="23" fillId="0" borderId="0" xfId="1" applyFont="1" applyBorder="1" applyAlignment="1">
      <alignment horizontal="center"/>
    </xf>
    <xf numFmtId="0" fontId="23" fillId="0" borderId="8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10" xfId="1" applyFont="1" applyBorder="1" applyAlignment="1">
      <alignment horizontal="center" vertical="top" wrapText="1"/>
    </xf>
    <xf numFmtId="0" fontId="2" fillId="0" borderId="25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3" fontId="14" fillId="0" borderId="10" xfId="0" applyNumberFormat="1" applyFont="1" applyBorder="1" applyAlignment="1">
      <alignment horizontal="center"/>
    </xf>
    <xf numFmtId="3" fontId="14" fillId="0" borderId="25" xfId="0" applyNumberFormat="1" applyFont="1" applyBorder="1" applyAlignment="1">
      <alignment horizontal="center"/>
    </xf>
    <xf numFmtId="3" fontId="14" fillId="0" borderId="9" xfId="0" applyNumberFormat="1" applyFont="1" applyBorder="1" applyAlignment="1">
      <alignment horizontal="center"/>
    </xf>
    <xf numFmtId="1" fontId="13" fillId="0" borderId="10" xfId="0" applyNumberFormat="1" applyFont="1" applyBorder="1" applyAlignment="1">
      <alignment horizontal="center"/>
    </xf>
    <xf numFmtId="1" fontId="13" fillId="0" borderId="9" xfId="0" applyNumberFormat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21" fillId="2" borderId="10" xfId="0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/>
    </xf>
    <xf numFmtId="0" fontId="2" fillId="0" borderId="5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5" fillId="0" borderId="10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49" fontId="20" fillId="0" borderId="1" xfId="1" applyNumberFormat="1" applyFont="1" applyFill="1" applyBorder="1" applyAlignment="1">
      <alignment horizontal="center" vertical="center" wrapText="1"/>
    </xf>
    <xf numFmtId="49" fontId="25" fillId="0" borderId="26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23" fillId="0" borderId="12" xfId="1" applyFont="1" applyBorder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13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3" fontId="5" fillId="0" borderId="12" xfId="1" applyNumberFormat="1" applyFont="1" applyBorder="1" applyAlignment="1">
      <alignment horizontal="center"/>
    </xf>
    <xf numFmtId="3" fontId="5" fillId="0" borderId="4" xfId="1" applyNumberFormat="1" applyFont="1" applyBorder="1" applyAlignment="1">
      <alignment horizontal="center"/>
    </xf>
    <xf numFmtId="3" fontId="5" fillId="0" borderId="13" xfId="1" applyNumberFormat="1" applyFont="1" applyBorder="1" applyAlignment="1">
      <alignment horizontal="center"/>
    </xf>
    <xf numFmtId="0" fontId="34" fillId="0" borderId="0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</cellXfs>
  <cellStyles count="3">
    <cellStyle name="เครื่องหมายจุลภาค" xfId="2" builtinId="3"/>
    <cellStyle name="ปกติ" xfId="0" builtinId="0"/>
    <cellStyle name="ปกติ 2" xfId="1"/>
  </cellStyles>
  <dxfs count="0"/>
  <tableStyles count="0" defaultTableStyle="TableStyleMedium9" defaultPivotStyle="PivotStyleLight16"/>
  <colors>
    <mruColors>
      <color rgb="FF00FFCC"/>
      <color rgb="FFFF0066"/>
      <color rgb="FF99CCFF"/>
      <color rgb="FF0033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97"/>
  <sheetViews>
    <sheetView tabSelected="1" view="pageBreakPreview" topLeftCell="A44" zoomScale="130" zoomScaleSheetLayoutView="130" workbookViewId="0">
      <selection activeCell="A67" sqref="A67:T96"/>
    </sheetView>
  </sheetViews>
  <sheetFormatPr defaultColWidth="9" defaultRowHeight="18" x14ac:dyDescent="0.4"/>
  <cols>
    <col min="1" max="1" width="3.25" style="73" customWidth="1"/>
    <col min="2" max="2" width="21.75" style="4" customWidth="1"/>
    <col min="3" max="3" width="5.375" style="11" customWidth="1"/>
    <col min="4" max="5" width="5" style="11" customWidth="1"/>
    <col min="6" max="6" width="8.375" style="24" customWidth="1"/>
    <col min="7" max="7" width="7.125" style="24" customWidth="1"/>
    <col min="8" max="8" width="4.375" style="2" customWidth="1"/>
    <col min="9" max="10" width="4.75" style="2" customWidth="1"/>
    <col min="11" max="11" width="4" style="2" customWidth="1"/>
    <col min="12" max="12" width="4.25" style="2" customWidth="1"/>
    <col min="13" max="13" width="4" style="2" customWidth="1"/>
    <col min="14" max="14" width="7.25" style="12" customWidth="1"/>
    <col min="15" max="15" width="7.375" style="24" customWidth="1"/>
    <col min="16" max="16" width="7.5" style="12" customWidth="1"/>
    <col min="17" max="17" width="8.75" style="24" customWidth="1"/>
    <col min="18" max="18" width="8.625" style="24" customWidth="1"/>
    <col min="19" max="19" width="9.5" style="24" customWidth="1"/>
    <col min="20" max="20" width="5.125" style="2" customWidth="1"/>
    <col min="21" max="21" width="9" style="18"/>
    <col min="22" max="22" width="9.875" style="18" customWidth="1"/>
    <col min="23" max="23" width="9" style="18"/>
    <col min="24" max="24" width="9.125" style="18" bestFit="1" customWidth="1"/>
    <col min="25" max="25" width="9" style="33"/>
    <col min="26" max="26" width="9.375" style="17" customWidth="1"/>
    <col min="27" max="27" width="9.375" style="18" customWidth="1"/>
    <col min="28" max="28" width="9" style="18"/>
    <col min="29" max="29" width="9" style="19"/>
    <col min="30" max="30" width="9" style="18"/>
    <col min="31" max="16384" width="9" style="2"/>
  </cols>
  <sheetData>
    <row r="1" spans="1:30" x14ac:dyDescent="0.4">
      <c r="U1" s="255"/>
      <c r="V1" s="255"/>
      <c r="W1" s="255"/>
      <c r="X1" s="255"/>
      <c r="Y1" s="256"/>
      <c r="Z1" s="257"/>
      <c r="AA1" s="255"/>
      <c r="AB1" s="255"/>
      <c r="AC1" s="176"/>
      <c r="AD1" s="255"/>
    </row>
    <row r="2" spans="1:30" ht="18" customHeight="1" x14ac:dyDescent="0.4">
      <c r="A2" s="258" t="s">
        <v>91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44"/>
      <c r="V2" s="45"/>
      <c r="W2" s="46"/>
      <c r="X2" s="46"/>
      <c r="Y2" s="90"/>
      <c r="Z2" s="48"/>
      <c r="AA2" s="46"/>
      <c r="AB2" s="46"/>
      <c r="AC2" s="47"/>
      <c r="AD2" s="46"/>
    </row>
    <row r="3" spans="1:30" ht="20.25" customHeight="1" x14ac:dyDescent="0.45">
      <c r="A3" s="25" t="s">
        <v>3</v>
      </c>
      <c r="B3" s="3"/>
      <c r="C3" s="14" t="s">
        <v>5</v>
      </c>
      <c r="D3" s="114" t="s">
        <v>6</v>
      </c>
      <c r="E3" s="280" t="s">
        <v>0</v>
      </c>
      <c r="F3" s="281"/>
      <c r="G3" s="282"/>
      <c r="H3" s="268" t="s">
        <v>33</v>
      </c>
      <c r="I3" s="269"/>
      <c r="J3" s="270"/>
      <c r="K3" s="274" t="s">
        <v>14</v>
      </c>
      <c r="L3" s="275"/>
      <c r="M3" s="276"/>
      <c r="N3" s="259" t="s">
        <v>1</v>
      </c>
      <c r="O3" s="260"/>
      <c r="P3" s="261"/>
      <c r="Q3" s="265" t="s">
        <v>17</v>
      </c>
      <c r="R3" s="266"/>
      <c r="S3" s="267"/>
      <c r="T3" s="117"/>
      <c r="U3" s="37" t="s">
        <v>47</v>
      </c>
      <c r="V3" s="37" t="s">
        <v>51</v>
      </c>
      <c r="W3" s="38"/>
      <c r="X3" s="38"/>
      <c r="Y3" s="283" t="s">
        <v>45</v>
      </c>
      <c r="Z3" s="284"/>
      <c r="AA3" s="284"/>
      <c r="AB3" s="284"/>
      <c r="AC3" s="284"/>
      <c r="AD3" s="285"/>
    </row>
    <row r="4" spans="1:30" ht="21" customHeight="1" x14ac:dyDescent="0.4">
      <c r="A4" s="22" t="s">
        <v>7</v>
      </c>
      <c r="B4" s="1" t="s">
        <v>4</v>
      </c>
      <c r="C4" s="1" t="s">
        <v>8</v>
      </c>
      <c r="D4" s="115" t="s">
        <v>9</v>
      </c>
      <c r="E4" s="113" t="s">
        <v>11</v>
      </c>
      <c r="F4" s="78" t="s">
        <v>12</v>
      </c>
      <c r="G4" s="300" t="s">
        <v>61</v>
      </c>
      <c r="H4" s="271" t="s">
        <v>32</v>
      </c>
      <c r="I4" s="272"/>
      <c r="J4" s="273"/>
      <c r="K4" s="277" t="s">
        <v>15</v>
      </c>
      <c r="L4" s="278"/>
      <c r="M4" s="279"/>
      <c r="N4" s="262" t="s">
        <v>16</v>
      </c>
      <c r="O4" s="263"/>
      <c r="P4" s="264"/>
      <c r="Q4" s="27"/>
      <c r="R4" s="60"/>
      <c r="S4" s="61"/>
      <c r="T4" s="115" t="s">
        <v>2</v>
      </c>
      <c r="U4" s="39" t="s">
        <v>48</v>
      </c>
      <c r="V4" s="39" t="s">
        <v>50</v>
      </c>
      <c r="W4" s="40" t="s">
        <v>20</v>
      </c>
      <c r="X4" s="40" t="s">
        <v>46</v>
      </c>
      <c r="Y4" s="286">
        <v>2567</v>
      </c>
      <c r="Z4" s="287"/>
      <c r="AA4" s="286">
        <v>2568</v>
      </c>
      <c r="AB4" s="287"/>
      <c r="AC4" s="286">
        <v>2569</v>
      </c>
      <c r="AD4" s="287"/>
    </row>
    <row r="5" spans="1:30" x14ac:dyDescent="0.4">
      <c r="A5" s="22"/>
      <c r="B5" s="15"/>
      <c r="C5" s="1"/>
      <c r="D5" s="96"/>
      <c r="E5" s="22" t="s">
        <v>10</v>
      </c>
      <c r="F5" s="78" t="s">
        <v>13</v>
      </c>
      <c r="G5" s="301"/>
      <c r="H5" s="112">
        <v>2567</v>
      </c>
      <c r="I5" s="112">
        <v>2568</v>
      </c>
      <c r="J5" s="112">
        <v>2569</v>
      </c>
      <c r="K5" s="112">
        <v>2567</v>
      </c>
      <c r="L5" s="112">
        <v>2568</v>
      </c>
      <c r="M5" s="112">
        <v>2569</v>
      </c>
      <c r="N5" s="13">
        <v>2567</v>
      </c>
      <c r="O5" s="13">
        <v>2568</v>
      </c>
      <c r="P5" s="13">
        <v>2569</v>
      </c>
      <c r="Q5" s="13">
        <v>2567</v>
      </c>
      <c r="R5" s="13">
        <v>2568</v>
      </c>
      <c r="S5" s="62">
        <v>2569</v>
      </c>
      <c r="T5" s="118"/>
      <c r="U5" s="41" t="s">
        <v>49</v>
      </c>
      <c r="V5" s="41" t="s">
        <v>49</v>
      </c>
      <c r="W5" s="43" t="s">
        <v>49</v>
      </c>
      <c r="X5" s="42"/>
      <c r="Y5" s="91" t="s">
        <v>79</v>
      </c>
      <c r="Z5" s="63" t="s">
        <v>47</v>
      </c>
      <c r="AA5" s="91" t="s">
        <v>79</v>
      </c>
      <c r="AB5" s="63" t="s">
        <v>47</v>
      </c>
      <c r="AC5" s="91" t="s">
        <v>79</v>
      </c>
      <c r="AD5" s="63" t="s">
        <v>47</v>
      </c>
    </row>
    <row r="6" spans="1:30" x14ac:dyDescent="0.4">
      <c r="A6" s="67">
        <v>1</v>
      </c>
      <c r="B6" s="55" t="s">
        <v>59</v>
      </c>
      <c r="C6" s="54" t="s">
        <v>101</v>
      </c>
      <c r="D6" s="54" t="s">
        <v>62</v>
      </c>
      <c r="E6" s="54" t="s">
        <v>62</v>
      </c>
      <c r="F6" s="79">
        <v>548040</v>
      </c>
      <c r="G6" s="79">
        <v>168000</v>
      </c>
      <c r="H6" s="54">
        <v>1</v>
      </c>
      <c r="I6" s="54">
        <v>1</v>
      </c>
      <c r="J6" s="54">
        <v>1</v>
      </c>
      <c r="K6" s="56" t="s">
        <v>29</v>
      </c>
      <c r="L6" s="56" t="s">
        <v>30</v>
      </c>
      <c r="M6" s="56" t="s">
        <v>29</v>
      </c>
      <c r="N6" s="8">
        <v>19680</v>
      </c>
      <c r="O6" s="29">
        <v>19680</v>
      </c>
      <c r="P6" s="8">
        <v>19680</v>
      </c>
      <c r="Q6" s="57">
        <f>F6+G6+N6</f>
        <v>735720</v>
      </c>
      <c r="R6" s="57">
        <f>Q6+O6</f>
        <v>755400</v>
      </c>
      <c r="S6" s="57">
        <f>R6+P6</f>
        <v>775080</v>
      </c>
      <c r="T6" s="54" t="s">
        <v>92</v>
      </c>
      <c r="U6" s="80">
        <v>51570</v>
      </c>
      <c r="V6" s="58">
        <v>7000</v>
      </c>
      <c r="W6" s="59">
        <v>7000</v>
      </c>
      <c r="X6" s="18">
        <f>U6*12+V6*12+W6*12</f>
        <v>786840</v>
      </c>
      <c r="Y6" s="92">
        <v>1630</v>
      </c>
      <c r="Z6" s="59">
        <v>44930</v>
      </c>
      <c r="AA6" s="59">
        <v>1630</v>
      </c>
      <c r="AB6" s="59">
        <v>46560</v>
      </c>
      <c r="AC6" s="59">
        <v>1640</v>
      </c>
      <c r="AD6" s="59">
        <v>48200</v>
      </c>
    </row>
    <row r="7" spans="1:30" x14ac:dyDescent="0.4">
      <c r="A7" s="68"/>
      <c r="B7" s="89" t="s">
        <v>60</v>
      </c>
      <c r="C7" s="7"/>
      <c r="D7" s="7"/>
      <c r="E7" s="7"/>
      <c r="F7" s="29"/>
      <c r="G7" s="29"/>
      <c r="H7" s="9"/>
      <c r="I7" s="9"/>
      <c r="J7" s="9"/>
      <c r="K7" s="9"/>
      <c r="L7" s="9"/>
      <c r="M7" s="9"/>
      <c r="N7" s="8"/>
      <c r="O7" s="29"/>
      <c r="P7" s="8"/>
      <c r="Q7" s="57"/>
      <c r="R7" s="57"/>
      <c r="S7" s="57"/>
      <c r="T7" s="9"/>
      <c r="Y7" s="92"/>
      <c r="AA7" s="59"/>
      <c r="AC7" s="59"/>
    </row>
    <row r="8" spans="1:30" s="208" customFormat="1" x14ac:dyDescent="0.4">
      <c r="A8" s="199">
        <v>2</v>
      </c>
      <c r="B8" s="200" t="s">
        <v>63</v>
      </c>
      <c r="C8" s="201" t="s">
        <v>42</v>
      </c>
      <c r="D8" s="201">
        <v>1</v>
      </c>
      <c r="E8" s="201">
        <v>1</v>
      </c>
      <c r="F8" s="202">
        <v>498600</v>
      </c>
      <c r="G8" s="202">
        <f>V8*12</f>
        <v>42000</v>
      </c>
      <c r="H8" s="203">
        <v>1</v>
      </c>
      <c r="I8" s="203">
        <v>1</v>
      </c>
      <c r="J8" s="203">
        <v>1</v>
      </c>
      <c r="K8" s="204" t="s">
        <v>29</v>
      </c>
      <c r="L8" s="204" t="s">
        <v>30</v>
      </c>
      <c r="M8" s="204" t="s">
        <v>29</v>
      </c>
      <c r="N8" s="202">
        <f t="shared" ref="N8:N17" si="0">Y8*12</f>
        <v>16080</v>
      </c>
      <c r="O8" s="202">
        <f t="shared" ref="O8:O17" si="1">AA8*12</f>
        <v>16680</v>
      </c>
      <c r="P8" s="202">
        <f t="shared" ref="P8:P17" si="2">AC8*12</f>
        <v>17520</v>
      </c>
      <c r="Q8" s="205">
        <f t="shared" ref="Q8:Q14" si="3">F8+G8+N8</f>
        <v>556680</v>
      </c>
      <c r="R8" s="205">
        <f t="shared" ref="R8:S17" si="4">Q8+O8</f>
        <v>573360</v>
      </c>
      <c r="S8" s="205">
        <f t="shared" si="4"/>
        <v>590880</v>
      </c>
      <c r="T8" s="206"/>
      <c r="U8" s="98">
        <v>41550</v>
      </c>
      <c r="V8" s="98">
        <v>3500</v>
      </c>
      <c r="W8" s="98">
        <v>0</v>
      </c>
      <c r="X8" s="98">
        <f t="shared" ref="X8:X17" si="5">U8*12+V8*12+W8*12</f>
        <v>540600</v>
      </c>
      <c r="Y8" s="207">
        <f>Z8-U8</f>
        <v>1340</v>
      </c>
      <c r="Z8" s="99">
        <v>42890</v>
      </c>
      <c r="AA8" s="99">
        <f>AB8-Z8</f>
        <v>1390</v>
      </c>
      <c r="AB8" s="98">
        <v>44280</v>
      </c>
      <c r="AC8" s="99">
        <f>AD8-AB8</f>
        <v>1460</v>
      </c>
      <c r="AD8" s="98">
        <v>45740</v>
      </c>
    </row>
    <row r="9" spans="1:30" s="208" customFormat="1" x14ac:dyDescent="0.4">
      <c r="A9" s="199">
        <v>3</v>
      </c>
      <c r="B9" s="209" t="s">
        <v>43</v>
      </c>
      <c r="C9" s="201" t="s">
        <v>88</v>
      </c>
      <c r="D9" s="201">
        <v>1</v>
      </c>
      <c r="E9" s="201">
        <v>1</v>
      </c>
      <c r="F9" s="202">
        <v>311640</v>
      </c>
      <c r="G9" s="202">
        <v>0</v>
      </c>
      <c r="H9" s="201">
        <v>1</v>
      </c>
      <c r="I9" s="201">
        <v>1</v>
      </c>
      <c r="J9" s="201">
        <v>1</v>
      </c>
      <c r="K9" s="210" t="s">
        <v>29</v>
      </c>
      <c r="L9" s="210" t="s">
        <v>30</v>
      </c>
      <c r="M9" s="210" t="s">
        <v>29</v>
      </c>
      <c r="N9" s="202">
        <f t="shared" ref="N9" si="6">Y9*12</f>
        <v>12120</v>
      </c>
      <c r="O9" s="202">
        <f t="shared" ref="O9" si="7">AA9*12</f>
        <v>12600</v>
      </c>
      <c r="P9" s="202">
        <f t="shared" ref="P9" si="8">AC9*12</f>
        <v>12960</v>
      </c>
      <c r="Q9" s="205">
        <f t="shared" ref="Q9" si="9">F9+G9+N9</f>
        <v>323760</v>
      </c>
      <c r="R9" s="205">
        <f t="shared" ref="R9" si="10">Q9+O9</f>
        <v>336360</v>
      </c>
      <c r="S9" s="205">
        <f t="shared" ref="S9" si="11">R9+P9</f>
        <v>349320</v>
      </c>
      <c r="T9" s="201"/>
      <c r="U9" s="98">
        <v>25970</v>
      </c>
      <c r="V9" s="124">
        <v>0</v>
      </c>
      <c r="W9" s="98"/>
      <c r="X9" s="98">
        <f t="shared" ref="X9" si="12">U9*12+V9*12+W9*12</f>
        <v>311640</v>
      </c>
      <c r="Y9" s="207">
        <f t="shared" ref="Y9" si="13">Z9-U9</f>
        <v>1010</v>
      </c>
      <c r="Z9" s="99">
        <v>26980</v>
      </c>
      <c r="AA9" s="99">
        <f t="shared" ref="AA9" si="14">AB9-Z9</f>
        <v>1050</v>
      </c>
      <c r="AB9" s="98">
        <v>28030</v>
      </c>
      <c r="AC9" s="99">
        <f t="shared" ref="AC9" si="15">AD9-AB9</f>
        <v>1080</v>
      </c>
      <c r="AD9" s="98">
        <v>29110</v>
      </c>
    </row>
    <row r="10" spans="1:30" s="208" customFormat="1" x14ac:dyDescent="0.4">
      <c r="A10" s="199">
        <v>4</v>
      </c>
      <c r="B10" s="209" t="s">
        <v>44</v>
      </c>
      <c r="C10" s="201" t="s">
        <v>88</v>
      </c>
      <c r="D10" s="201">
        <v>1</v>
      </c>
      <c r="E10" s="201">
        <v>1</v>
      </c>
      <c r="F10" s="202">
        <f>X10</f>
        <v>435720</v>
      </c>
      <c r="G10" s="202">
        <v>0</v>
      </c>
      <c r="H10" s="203">
        <v>1</v>
      </c>
      <c r="I10" s="203">
        <v>1</v>
      </c>
      <c r="J10" s="203">
        <v>1</v>
      </c>
      <c r="K10" s="204" t="s">
        <v>29</v>
      </c>
      <c r="L10" s="204" t="s">
        <v>30</v>
      </c>
      <c r="M10" s="204" t="s">
        <v>29</v>
      </c>
      <c r="N10" s="202">
        <f t="shared" si="0"/>
        <v>13200</v>
      </c>
      <c r="O10" s="202">
        <f t="shared" si="1"/>
        <v>13320</v>
      </c>
      <c r="P10" s="202">
        <f t="shared" si="2"/>
        <v>13320</v>
      </c>
      <c r="Q10" s="205">
        <f t="shared" si="3"/>
        <v>448920</v>
      </c>
      <c r="R10" s="205">
        <f t="shared" si="4"/>
        <v>462240</v>
      </c>
      <c r="S10" s="205">
        <f t="shared" si="4"/>
        <v>475560</v>
      </c>
      <c r="T10" s="206"/>
      <c r="U10" s="131">
        <v>36310</v>
      </c>
      <c r="V10" s="131">
        <v>0</v>
      </c>
      <c r="W10" s="98"/>
      <c r="X10" s="98">
        <f t="shared" si="5"/>
        <v>435720</v>
      </c>
      <c r="Y10" s="207">
        <f>Z10-U10</f>
        <v>1100</v>
      </c>
      <c r="Z10" s="99">
        <v>37410</v>
      </c>
      <c r="AA10" s="99">
        <f>AB10-Z10</f>
        <v>1110</v>
      </c>
      <c r="AB10" s="98">
        <v>38520</v>
      </c>
      <c r="AC10" s="99">
        <f>AD10-AB10</f>
        <v>1110</v>
      </c>
      <c r="AD10" s="98">
        <v>39630</v>
      </c>
    </row>
    <row r="11" spans="1:30" s="208" customFormat="1" ht="16.5" customHeight="1" x14ac:dyDescent="0.4">
      <c r="A11" s="199">
        <v>5</v>
      </c>
      <c r="B11" s="209" t="s">
        <v>65</v>
      </c>
      <c r="C11" s="201" t="s">
        <v>88</v>
      </c>
      <c r="D11" s="201">
        <v>1</v>
      </c>
      <c r="E11" s="201">
        <v>1</v>
      </c>
      <c r="F11" s="202">
        <f t="shared" ref="F11" si="16">X11</f>
        <v>409320</v>
      </c>
      <c r="G11" s="202">
        <v>0</v>
      </c>
      <c r="H11" s="203">
        <v>1</v>
      </c>
      <c r="I11" s="203">
        <v>1</v>
      </c>
      <c r="J11" s="203">
        <v>1</v>
      </c>
      <c r="K11" s="204" t="s">
        <v>29</v>
      </c>
      <c r="L11" s="204" t="s">
        <v>30</v>
      </c>
      <c r="M11" s="204" t="s">
        <v>29</v>
      </c>
      <c r="N11" s="202">
        <f t="shared" si="0"/>
        <v>13320</v>
      </c>
      <c r="O11" s="202">
        <f t="shared" si="1"/>
        <v>13080</v>
      </c>
      <c r="P11" s="202">
        <f t="shared" si="2"/>
        <v>13200</v>
      </c>
      <c r="Q11" s="205">
        <f t="shared" si="3"/>
        <v>422640</v>
      </c>
      <c r="R11" s="205">
        <f t="shared" si="4"/>
        <v>435720</v>
      </c>
      <c r="S11" s="205">
        <f t="shared" si="4"/>
        <v>448920</v>
      </c>
      <c r="T11" s="206"/>
      <c r="U11" s="98">
        <v>34110</v>
      </c>
      <c r="V11" s="98">
        <v>0</v>
      </c>
      <c r="W11" s="98"/>
      <c r="X11" s="98">
        <f t="shared" si="5"/>
        <v>409320</v>
      </c>
      <c r="Y11" s="207">
        <f>Z11-U11</f>
        <v>1110</v>
      </c>
      <c r="Z11" s="99">
        <v>35220</v>
      </c>
      <c r="AA11" s="99">
        <f>AB11-Z11</f>
        <v>1090</v>
      </c>
      <c r="AB11" s="98">
        <v>36310</v>
      </c>
      <c r="AC11" s="99">
        <f>AD11-AB11</f>
        <v>1100</v>
      </c>
      <c r="AD11" s="98">
        <v>37410</v>
      </c>
    </row>
    <row r="12" spans="1:30" s="234" customFormat="1" ht="16.5" customHeight="1" x14ac:dyDescent="0.4">
      <c r="A12" s="225">
        <v>6</v>
      </c>
      <c r="B12" s="226" t="s">
        <v>95</v>
      </c>
      <c r="C12" s="227" t="s">
        <v>78</v>
      </c>
      <c r="D12" s="227" t="s">
        <v>62</v>
      </c>
      <c r="E12" s="227" t="s">
        <v>62</v>
      </c>
      <c r="F12" s="228">
        <v>355320</v>
      </c>
      <c r="G12" s="228">
        <v>0</v>
      </c>
      <c r="H12" s="211" t="s">
        <v>96</v>
      </c>
      <c r="I12" s="198">
        <v>1</v>
      </c>
      <c r="J12" s="198">
        <v>1</v>
      </c>
      <c r="K12" s="211" t="s">
        <v>96</v>
      </c>
      <c r="L12" s="198" t="s">
        <v>62</v>
      </c>
      <c r="M12" s="198" t="s">
        <v>62</v>
      </c>
      <c r="N12" s="228">
        <v>355320</v>
      </c>
      <c r="O12" s="228">
        <v>12000</v>
      </c>
      <c r="P12" s="228">
        <v>12000</v>
      </c>
      <c r="Q12" s="229">
        <v>355320</v>
      </c>
      <c r="R12" s="229">
        <f>Q12+O12</f>
        <v>367320</v>
      </c>
      <c r="S12" s="229">
        <f>R12+P12</f>
        <v>379320</v>
      </c>
      <c r="T12" s="230" t="s">
        <v>94</v>
      </c>
      <c r="U12" s="231"/>
      <c r="V12" s="231"/>
      <c r="W12" s="231"/>
      <c r="X12" s="231"/>
      <c r="Y12" s="232"/>
      <c r="Z12" s="233"/>
      <c r="AA12" s="233"/>
      <c r="AB12" s="231"/>
      <c r="AC12" s="233"/>
      <c r="AD12" s="231"/>
    </row>
    <row r="13" spans="1:30" s="208" customFormat="1" x14ac:dyDescent="0.4">
      <c r="A13" s="199">
        <v>7</v>
      </c>
      <c r="B13" s="209" t="s">
        <v>18</v>
      </c>
      <c r="C13" s="201" t="s">
        <v>89</v>
      </c>
      <c r="D13" s="201">
        <v>1</v>
      </c>
      <c r="E13" s="201">
        <v>1</v>
      </c>
      <c r="F13" s="202">
        <f>U13*12</f>
        <v>146640</v>
      </c>
      <c r="G13" s="202">
        <v>0</v>
      </c>
      <c r="H13" s="203">
        <v>1</v>
      </c>
      <c r="I13" s="203">
        <v>1</v>
      </c>
      <c r="J13" s="203">
        <v>1</v>
      </c>
      <c r="K13" s="204" t="s">
        <v>29</v>
      </c>
      <c r="L13" s="204" t="s">
        <v>30</v>
      </c>
      <c r="M13" s="204" t="s">
        <v>29</v>
      </c>
      <c r="N13" s="202">
        <f t="shared" si="0"/>
        <v>6120</v>
      </c>
      <c r="O13" s="202">
        <f t="shared" si="1"/>
        <v>6000</v>
      </c>
      <c r="P13" s="202">
        <f t="shared" si="2"/>
        <v>6360</v>
      </c>
      <c r="Q13" s="205">
        <f t="shared" si="3"/>
        <v>152760</v>
      </c>
      <c r="R13" s="205">
        <f t="shared" si="4"/>
        <v>158760</v>
      </c>
      <c r="S13" s="205">
        <f t="shared" si="4"/>
        <v>165120</v>
      </c>
      <c r="T13" s="201"/>
      <c r="U13" s="98">
        <v>12220</v>
      </c>
      <c r="V13" s="98">
        <v>0</v>
      </c>
      <c r="W13" s="98"/>
      <c r="X13" s="98">
        <f t="shared" si="5"/>
        <v>146640</v>
      </c>
      <c r="Y13" s="207">
        <f t="shared" ref="Y13:Y14" si="17">Z13-U13</f>
        <v>510</v>
      </c>
      <c r="Z13" s="99">
        <v>12730</v>
      </c>
      <c r="AA13" s="99">
        <f t="shared" ref="AA13:AA14" si="18">AB13-Z13</f>
        <v>500</v>
      </c>
      <c r="AB13" s="98">
        <v>13230</v>
      </c>
      <c r="AC13" s="99">
        <f t="shared" ref="AC13:AC14" si="19">AD13-AB13</f>
        <v>530</v>
      </c>
      <c r="AD13" s="98">
        <v>13760</v>
      </c>
    </row>
    <row r="14" spans="1:30" s="208" customFormat="1" x14ac:dyDescent="0.4">
      <c r="A14" s="199">
        <v>8</v>
      </c>
      <c r="B14" s="200" t="s">
        <v>19</v>
      </c>
      <c r="C14" s="201" t="s">
        <v>90</v>
      </c>
      <c r="D14" s="201">
        <v>1</v>
      </c>
      <c r="E14" s="201">
        <v>1</v>
      </c>
      <c r="F14" s="202">
        <f>U14*12</f>
        <v>460560</v>
      </c>
      <c r="G14" s="202">
        <v>0</v>
      </c>
      <c r="H14" s="203">
        <v>1</v>
      </c>
      <c r="I14" s="203">
        <v>1</v>
      </c>
      <c r="J14" s="203">
        <v>1</v>
      </c>
      <c r="K14" s="204" t="s">
        <v>29</v>
      </c>
      <c r="L14" s="204" t="s">
        <v>30</v>
      </c>
      <c r="M14" s="204" t="s">
        <v>29</v>
      </c>
      <c r="N14" s="202">
        <f t="shared" si="0"/>
        <v>14880</v>
      </c>
      <c r="O14" s="202">
        <f t="shared" si="1"/>
        <v>15360</v>
      </c>
      <c r="P14" s="202">
        <f t="shared" si="2"/>
        <v>15720</v>
      </c>
      <c r="Q14" s="205">
        <f t="shared" si="3"/>
        <v>475440</v>
      </c>
      <c r="R14" s="205">
        <f t="shared" si="4"/>
        <v>490800</v>
      </c>
      <c r="S14" s="205">
        <f t="shared" si="4"/>
        <v>506520</v>
      </c>
      <c r="T14" s="206"/>
      <c r="U14" s="98">
        <v>38380</v>
      </c>
      <c r="V14" s="98">
        <v>0</v>
      </c>
      <c r="W14" s="98"/>
      <c r="X14" s="98">
        <f t="shared" si="5"/>
        <v>460560</v>
      </c>
      <c r="Y14" s="207">
        <f t="shared" si="17"/>
        <v>1240</v>
      </c>
      <c r="Z14" s="99">
        <v>39620</v>
      </c>
      <c r="AA14" s="99">
        <f t="shared" si="18"/>
        <v>1280</v>
      </c>
      <c r="AB14" s="98">
        <v>40900</v>
      </c>
      <c r="AC14" s="99">
        <f t="shared" si="19"/>
        <v>1310</v>
      </c>
      <c r="AD14" s="98">
        <v>42210</v>
      </c>
    </row>
    <row r="15" spans="1:30" x14ac:dyDescent="0.4">
      <c r="A15" s="69"/>
      <c r="B15" s="100" t="s">
        <v>66</v>
      </c>
      <c r="C15" s="10"/>
      <c r="D15" s="7"/>
      <c r="E15" s="7"/>
      <c r="F15" s="29"/>
      <c r="G15" s="29"/>
      <c r="H15" s="5"/>
      <c r="I15" s="5"/>
      <c r="J15" s="5"/>
      <c r="K15" s="6"/>
      <c r="L15" s="6"/>
      <c r="M15" s="6"/>
      <c r="N15" s="29"/>
      <c r="O15" s="29"/>
      <c r="P15" s="29"/>
      <c r="Q15" s="57"/>
      <c r="R15" s="57"/>
      <c r="S15" s="57"/>
      <c r="T15" s="9"/>
      <c r="Y15" s="92"/>
      <c r="Z15" s="59"/>
      <c r="AA15" s="59"/>
      <c r="AC15" s="59"/>
    </row>
    <row r="16" spans="1:30" s="208" customFormat="1" ht="16.5" customHeight="1" x14ac:dyDescent="0.4">
      <c r="A16" s="199">
        <v>9</v>
      </c>
      <c r="B16" s="209" t="s">
        <v>31</v>
      </c>
      <c r="C16" s="201" t="s">
        <v>62</v>
      </c>
      <c r="D16" s="201">
        <v>1</v>
      </c>
      <c r="E16" s="201">
        <v>1</v>
      </c>
      <c r="F16" s="202">
        <f>U16*12</f>
        <v>180360</v>
      </c>
      <c r="G16" s="202">
        <v>0</v>
      </c>
      <c r="H16" s="203">
        <v>1</v>
      </c>
      <c r="I16" s="203">
        <v>1</v>
      </c>
      <c r="J16" s="203">
        <v>1</v>
      </c>
      <c r="K16" s="204" t="s">
        <v>29</v>
      </c>
      <c r="L16" s="204" t="s">
        <v>30</v>
      </c>
      <c r="M16" s="204" t="s">
        <v>29</v>
      </c>
      <c r="N16" s="202">
        <f t="shared" si="0"/>
        <v>7320</v>
      </c>
      <c r="O16" s="202">
        <f t="shared" si="1"/>
        <v>7560</v>
      </c>
      <c r="P16" s="202">
        <f t="shared" si="2"/>
        <v>7920</v>
      </c>
      <c r="Q16" s="205">
        <f t="shared" ref="Q16:Q17" si="20">F16+N16</f>
        <v>187680</v>
      </c>
      <c r="R16" s="205">
        <f t="shared" si="4"/>
        <v>195240</v>
      </c>
      <c r="S16" s="205">
        <f t="shared" si="4"/>
        <v>203160</v>
      </c>
      <c r="T16" s="206"/>
      <c r="U16" s="98">
        <v>15030</v>
      </c>
      <c r="V16" s="98"/>
      <c r="W16" s="98"/>
      <c r="X16" s="98">
        <f t="shared" si="5"/>
        <v>180360</v>
      </c>
      <c r="Y16" s="207">
        <v>610</v>
      </c>
      <c r="Z16" s="99">
        <v>15030</v>
      </c>
      <c r="AA16" s="99">
        <v>630</v>
      </c>
      <c r="AB16" s="98">
        <v>15640</v>
      </c>
      <c r="AC16" s="99">
        <v>660</v>
      </c>
      <c r="AD16" s="98">
        <v>16270</v>
      </c>
    </row>
    <row r="17" spans="1:30" s="208" customFormat="1" ht="16.5" customHeight="1" x14ac:dyDescent="0.4">
      <c r="A17" s="199">
        <v>10</v>
      </c>
      <c r="B17" s="212" t="s">
        <v>53</v>
      </c>
      <c r="C17" s="201" t="s">
        <v>62</v>
      </c>
      <c r="D17" s="201">
        <v>1</v>
      </c>
      <c r="E17" s="201">
        <v>1</v>
      </c>
      <c r="F17" s="202">
        <v>138000</v>
      </c>
      <c r="G17" s="202">
        <v>0</v>
      </c>
      <c r="H17" s="203">
        <v>1</v>
      </c>
      <c r="I17" s="203">
        <v>1</v>
      </c>
      <c r="J17" s="203">
        <v>1</v>
      </c>
      <c r="K17" s="203" t="s">
        <v>29</v>
      </c>
      <c r="L17" s="203" t="s">
        <v>30</v>
      </c>
      <c r="M17" s="203" t="s">
        <v>29</v>
      </c>
      <c r="N17" s="202">
        <f t="shared" si="0"/>
        <v>5520</v>
      </c>
      <c r="O17" s="202">
        <f t="shared" si="1"/>
        <v>5760</v>
      </c>
      <c r="P17" s="202">
        <f t="shared" si="2"/>
        <v>6000</v>
      </c>
      <c r="Q17" s="205">
        <f t="shared" si="20"/>
        <v>143520</v>
      </c>
      <c r="R17" s="205">
        <f t="shared" si="4"/>
        <v>149280</v>
      </c>
      <c r="S17" s="205">
        <f t="shared" si="4"/>
        <v>155280</v>
      </c>
      <c r="T17" s="201"/>
      <c r="U17" s="98">
        <v>11500</v>
      </c>
      <c r="V17" s="124"/>
      <c r="W17" s="98"/>
      <c r="X17" s="98">
        <f t="shared" si="5"/>
        <v>138000</v>
      </c>
      <c r="Y17" s="207">
        <f t="shared" ref="Y17" si="21">Z17-U17</f>
        <v>460</v>
      </c>
      <c r="Z17" s="99">
        <v>11960</v>
      </c>
      <c r="AA17" s="98">
        <f t="shared" ref="AA17" si="22">AB17-Z17</f>
        <v>480</v>
      </c>
      <c r="AB17" s="98">
        <v>12440</v>
      </c>
      <c r="AC17" s="98">
        <f t="shared" ref="AC17" si="23">AD17-AB17</f>
        <v>500</v>
      </c>
      <c r="AD17" s="98">
        <v>12940</v>
      </c>
    </row>
    <row r="18" spans="1:30" s="234" customFormat="1" ht="16.5" customHeight="1" x14ac:dyDescent="0.4">
      <c r="A18" s="225">
        <v>11</v>
      </c>
      <c r="B18" s="235" t="s">
        <v>93</v>
      </c>
      <c r="C18" s="227" t="s">
        <v>62</v>
      </c>
      <c r="D18" s="227" t="s">
        <v>62</v>
      </c>
      <c r="E18" s="227" t="s">
        <v>62</v>
      </c>
      <c r="F18" s="228">
        <v>138000</v>
      </c>
      <c r="G18" s="228">
        <v>0</v>
      </c>
      <c r="H18" s="211" t="s">
        <v>96</v>
      </c>
      <c r="I18" s="198">
        <v>1</v>
      </c>
      <c r="J18" s="198">
        <v>1</v>
      </c>
      <c r="K18" s="211" t="s">
        <v>96</v>
      </c>
      <c r="L18" s="198" t="s">
        <v>62</v>
      </c>
      <c r="M18" s="198" t="s">
        <v>62</v>
      </c>
      <c r="N18" s="228">
        <v>138000</v>
      </c>
      <c r="O18" s="228">
        <v>5760</v>
      </c>
      <c r="P18" s="228">
        <v>6000</v>
      </c>
      <c r="Q18" s="229">
        <v>138000</v>
      </c>
      <c r="R18" s="229">
        <f>N18+O18</f>
        <v>143760</v>
      </c>
      <c r="S18" s="229">
        <f>R18+P18</f>
        <v>149760</v>
      </c>
      <c r="T18" s="236" t="s">
        <v>97</v>
      </c>
      <c r="U18" s="231"/>
      <c r="V18" s="237"/>
      <c r="W18" s="231"/>
      <c r="X18" s="231"/>
      <c r="Y18" s="232"/>
      <c r="Z18" s="233"/>
      <c r="AA18" s="233"/>
      <c r="AB18" s="231"/>
      <c r="AC18" s="233"/>
      <c r="AD18" s="231"/>
    </row>
    <row r="19" spans="1:30" ht="15" customHeight="1" x14ac:dyDescent="0.4">
      <c r="A19" s="68"/>
      <c r="B19" s="102" t="s">
        <v>67</v>
      </c>
      <c r="C19" s="7"/>
      <c r="D19" s="7"/>
      <c r="E19" s="7"/>
      <c r="F19" s="29"/>
      <c r="G19" s="29"/>
      <c r="H19" s="5"/>
      <c r="I19" s="5"/>
      <c r="J19" s="5"/>
      <c r="K19" s="6"/>
      <c r="L19" s="6"/>
      <c r="M19" s="6"/>
      <c r="N19" s="8"/>
      <c r="O19" s="29"/>
      <c r="P19" s="8"/>
      <c r="Q19" s="57"/>
      <c r="R19" s="57"/>
      <c r="S19" s="57"/>
      <c r="T19" s="9"/>
      <c r="Y19" s="92"/>
      <c r="Z19" s="59"/>
      <c r="AA19" s="59"/>
      <c r="AC19" s="59"/>
    </row>
    <row r="20" spans="1:30" x14ac:dyDescent="0.4">
      <c r="A20" s="68">
        <v>12</v>
      </c>
      <c r="B20" s="88" t="s">
        <v>81</v>
      </c>
      <c r="C20" s="65" t="s">
        <v>62</v>
      </c>
      <c r="D20" s="65">
        <v>1</v>
      </c>
      <c r="E20" s="65">
        <v>1</v>
      </c>
      <c r="F20" s="29">
        <v>108000</v>
      </c>
      <c r="G20" s="29"/>
      <c r="H20" s="65">
        <v>1</v>
      </c>
      <c r="I20" s="65">
        <v>1</v>
      </c>
      <c r="J20" s="65">
        <v>1</v>
      </c>
      <c r="K20" s="66" t="s">
        <v>29</v>
      </c>
      <c r="L20" s="66" t="s">
        <v>30</v>
      </c>
      <c r="M20" s="66" t="s">
        <v>29</v>
      </c>
      <c r="N20" s="29">
        <v>0</v>
      </c>
      <c r="O20" s="29">
        <v>0</v>
      </c>
      <c r="P20" s="29">
        <v>0</v>
      </c>
      <c r="Q20" s="57">
        <f t="shared" ref="Q20:Q24" si="24">F20+N20</f>
        <v>108000</v>
      </c>
      <c r="R20" s="57">
        <f t="shared" ref="R20:S24" si="25">Q20+O20</f>
        <v>108000</v>
      </c>
      <c r="S20" s="57">
        <f t="shared" si="25"/>
        <v>108000</v>
      </c>
      <c r="T20" s="76"/>
      <c r="U20" s="32">
        <v>9000</v>
      </c>
      <c r="V20" s="33"/>
      <c r="W20" s="32"/>
      <c r="X20" s="32">
        <f t="shared" ref="X20:X24" si="26">U20*12+V20*12+W20*12</f>
        <v>108000</v>
      </c>
      <c r="Y20" s="32" t="s">
        <v>62</v>
      </c>
      <c r="Z20" s="32">
        <v>9000</v>
      </c>
      <c r="AA20" s="32" t="s">
        <v>62</v>
      </c>
      <c r="AB20" s="32">
        <v>9000</v>
      </c>
      <c r="AC20" s="32" t="s">
        <v>62</v>
      </c>
      <c r="AD20" s="32">
        <v>9000</v>
      </c>
    </row>
    <row r="21" spans="1:30" x14ac:dyDescent="0.4">
      <c r="A21" s="68">
        <v>13</v>
      </c>
      <c r="B21" s="88" t="s">
        <v>26</v>
      </c>
      <c r="C21" s="65" t="s">
        <v>62</v>
      </c>
      <c r="D21" s="65">
        <v>1</v>
      </c>
      <c r="E21" s="65">
        <v>1</v>
      </c>
      <c r="F21" s="29">
        <v>108000</v>
      </c>
      <c r="G21" s="29"/>
      <c r="H21" s="65">
        <v>1</v>
      </c>
      <c r="I21" s="65">
        <v>1</v>
      </c>
      <c r="J21" s="65">
        <v>1</v>
      </c>
      <c r="K21" s="66" t="s">
        <v>29</v>
      </c>
      <c r="L21" s="66" t="s">
        <v>30</v>
      </c>
      <c r="M21" s="66" t="s">
        <v>29</v>
      </c>
      <c r="N21" s="29">
        <v>0</v>
      </c>
      <c r="O21" s="29">
        <v>0</v>
      </c>
      <c r="P21" s="29">
        <v>0</v>
      </c>
      <c r="Q21" s="57">
        <f t="shared" ref="Q21" si="27">F21+N21</f>
        <v>108000</v>
      </c>
      <c r="R21" s="57">
        <f t="shared" ref="R21" si="28">Q21+O21</f>
        <v>108000</v>
      </c>
      <c r="S21" s="57">
        <f t="shared" ref="S21" si="29">R21+P21</f>
        <v>108000</v>
      </c>
      <c r="T21" s="76"/>
      <c r="U21" s="32">
        <v>9000</v>
      </c>
      <c r="V21" s="33"/>
      <c r="W21" s="32"/>
      <c r="X21" s="32">
        <f t="shared" si="26"/>
        <v>108000</v>
      </c>
      <c r="Y21" s="32" t="s">
        <v>62</v>
      </c>
      <c r="Z21" s="32">
        <v>9000</v>
      </c>
      <c r="AA21" s="32" t="s">
        <v>62</v>
      </c>
      <c r="AB21" s="32">
        <v>9000</v>
      </c>
      <c r="AC21" s="32" t="s">
        <v>62</v>
      </c>
      <c r="AD21" s="32">
        <v>9000</v>
      </c>
    </row>
    <row r="22" spans="1:30" x14ac:dyDescent="0.4">
      <c r="A22" s="68">
        <v>14</v>
      </c>
      <c r="B22" s="88" t="s">
        <v>82</v>
      </c>
      <c r="C22" s="65" t="s">
        <v>62</v>
      </c>
      <c r="D22" s="65">
        <v>1</v>
      </c>
      <c r="E22" s="65">
        <v>1</v>
      </c>
      <c r="F22" s="29">
        <v>108000</v>
      </c>
      <c r="G22" s="29"/>
      <c r="H22" s="65">
        <v>1</v>
      </c>
      <c r="I22" s="65">
        <v>1</v>
      </c>
      <c r="J22" s="65">
        <v>1</v>
      </c>
      <c r="K22" s="66" t="s">
        <v>29</v>
      </c>
      <c r="L22" s="66" t="s">
        <v>30</v>
      </c>
      <c r="M22" s="66" t="s">
        <v>29</v>
      </c>
      <c r="N22" s="29">
        <v>0</v>
      </c>
      <c r="O22" s="29">
        <v>0</v>
      </c>
      <c r="P22" s="29">
        <v>0</v>
      </c>
      <c r="Q22" s="57">
        <f t="shared" si="24"/>
        <v>108000</v>
      </c>
      <c r="R22" s="57">
        <f t="shared" si="25"/>
        <v>108000</v>
      </c>
      <c r="S22" s="57">
        <f t="shared" si="25"/>
        <v>108000</v>
      </c>
      <c r="T22" s="76"/>
      <c r="U22" s="32">
        <v>9000</v>
      </c>
      <c r="V22" s="33"/>
      <c r="W22" s="32"/>
      <c r="X22" s="32">
        <f t="shared" si="26"/>
        <v>108000</v>
      </c>
      <c r="Y22" s="32" t="s">
        <v>62</v>
      </c>
      <c r="Z22" s="32">
        <v>9000</v>
      </c>
      <c r="AA22" s="32" t="s">
        <v>62</v>
      </c>
      <c r="AB22" s="32">
        <v>9000</v>
      </c>
      <c r="AC22" s="32" t="s">
        <v>62</v>
      </c>
      <c r="AD22" s="32">
        <v>9000</v>
      </c>
    </row>
    <row r="23" spans="1:30" x14ac:dyDescent="0.4">
      <c r="A23" s="68">
        <v>15</v>
      </c>
      <c r="B23" s="88" t="s">
        <v>82</v>
      </c>
      <c r="C23" s="65" t="s">
        <v>62</v>
      </c>
      <c r="D23" s="65">
        <v>1</v>
      </c>
      <c r="E23" s="65">
        <v>1</v>
      </c>
      <c r="F23" s="29">
        <v>108000</v>
      </c>
      <c r="G23" s="29"/>
      <c r="H23" s="65">
        <v>1</v>
      </c>
      <c r="I23" s="65">
        <v>1</v>
      </c>
      <c r="J23" s="65">
        <v>1</v>
      </c>
      <c r="K23" s="66" t="s">
        <v>29</v>
      </c>
      <c r="L23" s="66" t="s">
        <v>30</v>
      </c>
      <c r="M23" s="66" t="s">
        <v>29</v>
      </c>
      <c r="N23" s="29">
        <v>0</v>
      </c>
      <c r="O23" s="29">
        <v>0</v>
      </c>
      <c r="P23" s="29">
        <v>0</v>
      </c>
      <c r="Q23" s="57">
        <f t="shared" ref="Q23" si="30">F23+N23</f>
        <v>108000</v>
      </c>
      <c r="R23" s="57">
        <f t="shared" ref="R23" si="31">Q23+O23</f>
        <v>108000</v>
      </c>
      <c r="S23" s="57">
        <f t="shared" ref="S23" si="32">R23+P23</f>
        <v>108000</v>
      </c>
      <c r="T23" s="76"/>
      <c r="U23" s="32">
        <v>9000</v>
      </c>
      <c r="V23" s="33"/>
      <c r="W23" s="32"/>
      <c r="X23" s="32">
        <f t="shared" si="26"/>
        <v>108000</v>
      </c>
      <c r="Y23" s="32" t="s">
        <v>62</v>
      </c>
      <c r="Z23" s="32">
        <v>9000</v>
      </c>
      <c r="AA23" s="32" t="s">
        <v>62</v>
      </c>
      <c r="AB23" s="32">
        <v>9000</v>
      </c>
      <c r="AC23" s="32" t="s">
        <v>62</v>
      </c>
      <c r="AD23" s="32">
        <v>9000</v>
      </c>
    </row>
    <row r="24" spans="1:30" x14ac:dyDescent="0.4">
      <c r="A24" s="68">
        <v>16</v>
      </c>
      <c r="B24" s="88" t="s">
        <v>82</v>
      </c>
      <c r="C24" s="65" t="s">
        <v>62</v>
      </c>
      <c r="D24" s="65">
        <v>1</v>
      </c>
      <c r="E24" s="65">
        <v>1</v>
      </c>
      <c r="F24" s="29">
        <v>108000</v>
      </c>
      <c r="G24" s="29"/>
      <c r="H24" s="65">
        <v>1</v>
      </c>
      <c r="I24" s="65">
        <v>1</v>
      </c>
      <c r="J24" s="65">
        <v>1</v>
      </c>
      <c r="K24" s="66" t="s">
        <v>29</v>
      </c>
      <c r="L24" s="66" t="s">
        <v>30</v>
      </c>
      <c r="M24" s="66" t="s">
        <v>29</v>
      </c>
      <c r="N24" s="29">
        <v>0</v>
      </c>
      <c r="O24" s="29">
        <v>0</v>
      </c>
      <c r="P24" s="29">
        <v>0</v>
      </c>
      <c r="Q24" s="57">
        <f t="shared" si="24"/>
        <v>108000</v>
      </c>
      <c r="R24" s="57">
        <f t="shared" si="25"/>
        <v>108000</v>
      </c>
      <c r="S24" s="57">
        <f t="shared" si="25"/>
        <v>108000</v>
      </c>
      <c r="T24" s="76"/>
      <c r="U24" s="32">
        <v>9000</v>
      </c>
      <c r="V24" s="33"/>
      <c r="W24" s="32"/>
      <c r="X24" s="32">
        <f t="shared" si="26"/>
        <v>108000</v>
      </c>
      <c r="Y24" s="32" t="s">
        <v>62</v>
      </c>
      <c r="Z24" s="32">
        <v>9000</v>
      </c>
      <c r="AA24" s="32" t="s">
        <v>62</v>
      </c>
      <c r="AB24" s="32">
        <v>9000</v>
      </c>
      <c r="AC24" s="32" t="s">
        <v>62</v>
      </c>
      <c r="AD24" s="32">
        <v>9000</v>
      </c>
    </row>
    <row r="25" spans="1:30" ht="15" customHeight="1" x14ac:dyDescent="0.4">
      <c r="A25" s="68"/>
      <c r="B25" s="89" t="s">
        <v>27</v>
      </c>
      <c r="C25" s="7"/>
      <c r="D25" s="7"/>
      <c r="E25" s="7"/>
      <c r="F25" s="29"/>
      <c r="G25" s="29"/>
      <c r="H25" s="9"/>
      <c r="I25" s="9"/>
      <c r="J25" s="9"/>
      <c r="K25" s="9"/>
      <c r="L25" s="9"/>
      <c r="M25" s="9"/>
      <c r="N25" s="8"/>
      <c r="O25" s="29"/>
      <c r="P25" s="8"/>
      <c r="Q25" s="28"/>
      <c r="R25" s="28"/>
      <c r="S25" s="28"/>
      <c r="T25" s="9"/>
      <c r="Z25" s="18"/>
    </row>
    <row r="26" spans="1:30" s="208" customFormat="1" x14ac:dyDescent="0.4">
      <c r="A26" s="199">
        <v>17</v>
      </c>
      <c r="B26" s="209" t="s">
        <v>24</v>
      </c>
      <c r="C26" s="201" t="s">
        <v>42</v>
      </c>
      <c r="D26" s="201">
        <v>1</v>
      </c>
      <c r="E26" s="201">
        <v>1</v>
      </c>
      <c r="F26" s="202">
        <f>U26*12</f>
        <v>514680</v>
      </c>
      <c r="G26" s="202">
        <v>42000</v>
      </c>
      <c r="H26" s="201">
        <v>1</v>
      </c>
      <c r="I26" s="201">
        <v>1</v>
      </c>
      <c r="J26" s="201">
        <v>1</v>
      </c>
      <c r="K26" s="204" t="s">
        <v>29</v>
      </c>
      <c r="L26" s="204" t="s">
        <v>30</v>
      </c>
      <c r="M26" s="204" t="s">
        <v>29</v>
      </c>
      <c r="N26" s="202">
        <f>Y26*12</f>
        <v>16680</v>
      </c>
      <c r="O26" s="202">
        <f>AA26*12</f>
        <v>17520</v>
      </c>
      <c r="P26" s="202">
        <f>AC26*12</f>
        <v>18000</v>
      </c>
      <c r="Q26" s="205">
        <f>F26+G26+N26</f>
        <v>573360</v>
      </c>
      <c r="R26" s="205">
        <f t="shared" ref="R26:S29" si="33">Q26+O26</f>
        <v>590880</v>
      </c>
      <c r="S26" s="205">
        <f t="shared" si="33"/>
        <v>608880</v>
      </c>
      <c r="T26" s="206"/>
      <c r="U26" s="98">
        <v>42890</v>
      </c>
      <c r="V26" s="98">
        <v>3500</v>
      </c>
      <c r="W26" s="98">
        <v>0</v>
      </c>
      <c r="X26" s="98">
        <f>U26*12+V26*12+W26*12</f>
        <v>556680</v>
      </c>
      <c r="Y26" s="124">
        <f>Z26-U26</f>
        <v>1390</v>
      </c>
      <c r="Z26" s="99">
        <v>44280</v>
      </c>
      <c r="AA26" s="98">
        <f>AB26-Z26</f>
        <v>1460</v>
      </c>
      <c r="AB26" s="98">
        <v>45740</v>
      </c>
      <c r="AC26" s="98">
        <f>AD26-AB26</f>
        <v>1500</v>
      </c>
      <c r="AD26" s="98">
        <v>47240</v>
      </c>
    </row>
    <row r="27" spans="1:30" s="208" customFormat="1" x14ac:dyDescent="0.4">
      <c r="A27" s="199">
        <v>18</v>
      </c>
      <c r="B27" s="209" t="s">
        <v>21</v>
      </c>
      <c r="C27" s="201" t="s">
        <v>88</v>
      </c>
      <c r="D27" s="201">
        <v>1</v>
      </c>
      <c r="E27" s="201">
        <v>1</v>
      </c>
      <c r="F27" s="202">
        <f>U27*12</f>
        <v>429240</v>
      </c>
      <c r="G27" s="202">
        <v>0</v>
      </c>
      <c r="H27" s="201">
        <v>1</v>
      </c>
      <c r="I27" s="201">
        <v>1</v>
      </c>
      <c r="J27" s="201">
        <v>1</v>
      </c>
      <c r="K27" s="204" t="s">
        <v>29</v>
      </c>
      <c r="L27" s="204" t="s">
        <v>30</v>
      </c>
      <c r="M27" s="204" t="s">
        <v>29</v>
      </c>
      <c r="N27" s="202">
        <f>Y27*12</f>
        <v>13080</v>
      </c>
      <c r="O27" s="202">
        <f>AA27*12</f>
        <v>13200</v>
      </c>
      <c r="P27" s="202">
        <f>AC27*12</f>
        <v>13440</v>
      </c>
      <c r="Q27" s="205">
        <f>F27+G27+N27</f>
        <v>442320</v>
      </c>
      <c r="R27" s="205">
        <f t="shared" si="33"/>
        <v>455520</v>
      </c>
      <c r="S27" s="205">
        <f t="shared" si="33"/>
        <v>468960</v>
      </c>
      <c r="T27" s="206"/>
      <c r="U27" s="124">
        <v>35770</v>
      </c>
      <c r="V27" s="124">
        <v>0</v>
      </c>
      <c r="W27" s="98"/>
      <c r="X27" s="98">
        <f t="shared" ref="X27:X42" si="34">U27*12+V27*12+W27*12</f>
        <v>429240</v>
      </c>
      <c r="Y27" s="124">
        <f t="shared" ref="Y27:Y42" si="35">Z27-U27</f>
        <v>1090</v>
      </c>
      <c r="Z27" s="99">
        <v>36860</v>
      </c>
      <c r="AA27" s="98">
        <f t="shared" ref="AA27:AA42" si="36">AB27-Z27</f>
        <v>1100</v>
      </c>
      <c r="AB27" s="98">
        <v>37960</v>
      </c>
      <c r="AC27" s="98">
        <f t="shared" ref="AC27:AC42" si="37">AD27-AB27</f>
        <v>1120</v>
      </c>
      <c r="AD27" s="98">
        <v>39080</v>
      </c>
    </row>
    <row r="28" spans="1:30" s="208" customFormat="1" x14ac:dyDescent="0.4">
      <c r="A28" s="199">
        <v>19</v>
      </c>
      <c r="B28" s="214" t="s">
        <v>68</v>
      </c>
      <c r="C28" s="201" t="s">
        <v>90</v>
      </c>
      <c r="D28" s="201">
        <v>1</v>
      </c>
      <c r="E28" s="201">
        <v>1</v>
      </c>
      <c r="F28" s="202">
        <f>U28*12</f>
        <v>369240</v>
      </c>
      <c r="G28" s="202">
        <v>0</v>
      </c>
      <c r="H28" s="201">
        <v>1</v>
      </c>
      <c r="I28" s="201">
        <v>1</v>
      </c>
      <c r="J28" s="201">
        <v>1</v>
      </c>
      <c r="K28" s="204" t="s">
        <v>29</v>
      </c>
      <c r="L28" s="204" t="s">
        <v>30</v>
      </c>
      <c r="M28" s="204" t="s">
        <v>29</v>
      </c>
      <c r="N28" s="202">
        <f>Y28*12</f>
        <v>11880</v>
      </c>
      <c r="O28" s="202">
        <f>AA28*12</f>
        <v>12360</v>
      </c>
      <c r="P28" s="202">
        <f>AC28*12</f>
        <v>12960</v>
      </c>
      <c r="Q28" s="205">
        <f>F28+G28+N28</f>
        <v>381120</v>
      </c>
      <c r="R28" s="205">
        <f t="shared" si="33"/>
        <v>393480</v>
      </c>
      <c r="S28" s="205">
        <f t="shared" si="33"/>
        <v>406440</v>
      </c>
      <c r="T28" s="206"/>
      <c r="U28" s="215">
        <v>30770</v>
      </c>
      <c r="V28" s="124">
        <v>0</v>
      </c>
      <c r="W28" s="216"/>
      <c r="X28" s="98">
        <f t="shared" si="34"/>
        <v>369240</v>
      </c>
      <c r="Y28" s="124">
        <f t="shared" si="35"/>
        <v>990</v>
      </c>
      <c r="Z28" s="217">
        <v>31760</v>
      </c>
      <c r="AA28" s="98">
        <f t="shared" si="36"/>
        <v>1030</v>
      </c>
      <c r="AB28" s="216">
        <v>32790</v>
      </c>
      <c r="AC28" s="98">
        <f t="shared" si="37"/>
        <v>1080</v>
      </c>
      <c r="AD28" s="216">
        <v>33870</v>
      </c>
    </row>
    <row r="29" spans="1:30" s="208" customFormat="1" x14ac:dyDescent="0.4">
      <c r="A29" s="199">
        <v>20</v>
      </c>
      <c r="B29" s="214" t="s">
        <v>22</v>
      </c>
      <c r="C29" s="201" t="s">
        <v>90</v>
      </c>
      <c r="D29" s="201">
        <v>1</v>
      </c>
      <c r="E29" s="201">
        <v>1</v>
      </c>
      <c r="F29" s="202">
        <f>U29*12</f>
        <v>329880</v>
      </c>
      <c r="G29" s="202">
        <v>0</v>
      </c>
      <c r="H29" s="201">
        <v>1</v>
      </c>
      <c r="I29" s="201">
        <v>1</v>
      </c>
      <c r="J29" s="201">
        <v>1</v>
      </c>
      <c r="K29" s="204" t="s">
        <v>29</v>
      </c>
      <c r="L29" s="204" t="s">
        <v>30</v>
      </c>
      <c r="M29" s="204" t="s">
        <v>29</v>
      </c>
      <c r="N29" s="202">
        <f>Y29*12</f>
        <v>11280</v>
      </c>
      <c r="O29" s="202">
        <f>AA29*12</f>
        <v>10920</v>
      </c>
      <c r="P29" s="202">
        <f>AC29*12</f>
        <v>11400</v>
      </c>
      <c r="Q29" s="205">
        <f>F29+G29+N29</f>
        <v>341160</v>
      </c>
      <c r="R29" s="205">
        <f t="shared" si="33"/>
        <v>352080</v>
      </c>
      <c r="S29" s="205">
        <f t="shared" si="33"/>
        <v>363480</v>
      </c>
      <c r="T29" s="206"/>
      <c r="U29" s="215">
        <v>27490</v>
      </c>
      <c r="V29" s="124">
        <v>0</v>
      </c>
      <c r="W29" s="216"/>
      <c r="X29" s="98">
        <f t="shared" si="34"/>
        <v>329880</v>
      </c>
      <c r="Y29" s="124">
        <f t="shared" si="35"/>
        <v>940</v>
      </c>
      <c r="Z29" s="217">
        <v>28430</v>
      </c>
      <c r="AA29" s="98">
        <f t="shared" si="36"/>
        <v>910</v>
      </c>
      <c r="AB29" s="216">
        <v>29340</v>
      </c>
      <c r="AC29" s="98">
        <f t="shared" si="37"/>
        <v>950</v>
      </c>
      <c r="AD29" s="216">
        <v>30290</v>
      </c>
    </row>
    <row r="30" spans="1:30" x14ac:dyDescent="0.4">
      <c r="A30" s="68"/>
      <c r="B30" s="100" t="s">
        <v>66</v>
      </c>
      <c r="C30" s="7"/>
      <c r="D30" s="7"/>
      <c r="E30" s="7"/>
      <c r="F30" s="29"/>
      <c r="G30" s="29"/>
      <c r="H30" s="7"/>
      <c r="I30" s="7"/>
      <c r="J30" s="7"/>
      <c r="K30" s="6"/>
      <c r="L30" s="6"/>
      <c r="M30" s="6"/>
      <c r="N30" s="8"/>
      <c r="O30" s="29"/>
      <c r="P30" s="8"/>
      <c r="Q30" s="57"/>
      <c r="R30" s="57"/>
      <c r="S30" s="57"/>
      <c r="T30" s="9"/>
      <c r="U30" s="103"/>
      <c r="V30" s="103"/>
      <c r="W30" s="104"/>
      <c r="X30" s="18">
        <f t="shared" si="34"/>
        <v>0</v>
      </c>
      <c r="Y30" s="75">
        <f t="shared" si="35"/>
        <v>0</v>
      </c>
      <c r="Z30" s="106"/>
      <c r="AA30" s="18">
        <f t="shared" si="36"/>
        <v>0</v>
      </c>
      <c r="AB30" s="104"/>
      <c r="AC30" s="18">
        <f t="shared" si="37"/>
        <v>0</v>
      </c>
      <c r="AD30" s="104"/>
    </row>
    <row r="31" spans="1:30" s="208" customFormat="1" x14ac:dyDescent="0.4">
      <c r="A31" s="199">
        <v>21</v>
      </c>
      <c r="B31" s="214" t="s">
        <v>52</v>
      </c>
      <c r="C31" s="201" t="s">
        <v>62</v>
      </c>
      <c r="D31" s="201">
        <v>1</v>
      </c>
      <c r="E31" s="201">
        <v>1</v>
      </c>
      <c r="F31" s="202">
        <f>U31*12</f>
        <v>133440</v>
      </c>
      <c r="G31" s="202">
        <v>0</v>
      </c>
      <c r="H31" s="203">
        <v>1</v>
      </c>
      <c r="I31" s="203">
        <v>1</v>
      </c>
      <c r="J31" s="203">
        <v>1</v>
      </c>
      <c r="K31" s="204" t="s">
        <v>29</v>
      </c>
      <c r="L31" s="204" t="s">
        <v>30</v>
      </c>
      <c r="M31" s="204" t="s">
        <v>29</v>
      </c>
      <c r="N31" s="202">
        <f>Y31*12</f>
        <v>5400</v>
      </c>
      <c r="O31" s="202">
        <f>AA31*12</f>
        <v>5640</v>
      </c>
      <c r="P31" s="202">
        <f>AC31*12</f>
        <v>5880</v>
      </c>
      <c r="Q31" s="205">
        <f t="shared" ref="Q31" si="38">F31+N31</f>
        <v>138840</v>
      </c>
      <c r="R31" s="205">
        <f t="shared" ref="R31" si="39">Q31+O31</f>
        <v>144480</v>
      </c>
      <c r="S31" s="205">
        <f t="shared" ref="S31" si="40">R31+P31</f>
        <v>150360</v>
      </c>
      <c r="T31" s="206"/>
      <c r="U31" s="215">
        <v>11120</v>
      </c>
      <c r="V31" s="215"/>
      <c r="W31" s="216"/>
      <c r="X31" s="98">
        <f t="shared" si="34"/>
        <v>133440</v>
      </c>
      <c r="Y31" s="124">
        <v>450</v>
      </c>
      <c r="Z31" s="217">
        <v>11570</v>
      </c>
      <c r="AA31" s="98">
        <v>470</v>
      </c>
      <c r="AB31" s="216">
        <v>12040</v>
      </c>
      <c r="AC31" s="98">
        <v>490</v>
      </c>
      <c r="AD31" s="216">
        <v>12530</v>
      </c>
    </row>
    <row r="32" spans="1:30" s="208" customFormat="1" x14ac:dyDescent="0.4">
      <c r="A32" s="245"/>
      <c r="B32" s="290" t="s">
        <v>34</v>
      </c>
      <c r="C32" s="291"/>
      <c r="D32" s="242">
        <f>SUM(D3:D31)</f>
        <v>18</v>
      </c>
      <c r="E32" s="242">
        <f>SUM(E3:E31)</f>
        <v>18</v>
      </c>
      <c r="F32" s="242">
        <f>F6+F8+F9+F10+F11+F12+F13+F14+F16+F17+F18+F20+F21+F22+F23+F24+F26+F27+F28+F29+F31</f>
        <v>5938680</v>
      </c>
      <c r="G32" s="242">
        <f>G6+G8+G26</f>
        <v>252000</v>
      </c>
      <c r="H32" s="242">
        <v>20</v>
      </c>
      <c r="I32" s="242">
        <f>SUM(I6:I31)</f>
        <v>21</v>
      </c>
      <c r="J32" s="242">
        <f>SUM(J6:J31)</f>
        <v>21</v>
      </c>
      <c r="K32" s="246" t="s">
        <v>102</v>
      </c>
      <c r="L32" s="242" t="s">
        <v>62</v>
      </c>
      <c r="M32" s="242" t="s">
        <v>62</v>
      </c>
      <c r="N32" s="242">
        <f>N6+N8+N9+N10+N11+N12+N13+N14+N16+N17+N26+N27+N28+N29+N31</f>
        <v>521880</v>
      </c>
      <c r="O32" s="242">
        <f>SUM(O6:O31)</f>
        <v>187440</v>
      </c>
      <c r="P32" s="242">
        <f>P6+P8+P9+P10+P11+P12+P13+P14+P16+P17+P18+P26+P27+P28+P29+P31</f>
        <v>192360</v>
      </c>
      <c r="Q32" s="242">
        <f>Q6+Q8+Q9+Q10+Q11+Q12+Q13+Q14+Q16+Q17+Q18+Q20+Q21+Q22+Q23+Q24+Q26+Q27+Q28+Q29+Q31</f>
        <v>6357240</v>
      </c>
      <c r="R32" s="242">
        <f t="shared" ref="R32:S32" si="41">R6+R8+R9+R10+R11+R12+R13+R14+R16+R17+R18+R20+R21+R22+R23+R24+R26+R27+R28+R29+R31</f>
        <v>6544680</v>
      </c>
      <c r="S32" s="242">
        <f t="shared" si="41"/>
        <v>6737040</v>
      </c>
      <c r="T32" s="247" t="s">
        <v>99</v>
      </c>
      <c r="U32" s="215"/>
      <c r="V32" s="215"/>
      <c r="W32" s="216"/>
      <c r="X32" s="98"/>
      <c r="Y32" s="124"/>
      <c r="Z32" s="217"/>
      <c r="AA32" s="98"/>
      <c r="AB32" s="216"/>
      <c r="AC32" s="98"/>
      <c r="AD32" s="216"/>
    </row>
    <row r="33" spans="1:30" s="208" customFormat="1" x14ac:dyDescent="0.4">
      <c r="A33" s="250"/>
      <c r="B33" s="251"/>
      <c r="C33" s="251"/>
      <c r="D33" s="252"/>
      <c r="E33" s="252"/>
      <c r="F33" s="252"/>
      <c r="G33" s="252"/>
      <c r="H33" s="252"/>
      <c r="I33" s="252"/>
      <c r="J33" s="252"/>
      <c r="K33" s="253"/>
      <c r="L33" s="252"/>
      <c r="M33" s="252"/>
      <c r="N33" s="252"/>
      <c r="O33" s="252"/>
      <c r="P33" s="252"/>
      <c r="Q33" s="252"/>
      <c r="R33" s="252"/>
      <c r="S33" s="254"/>
      <c r="T33" s="251"/>
      <c r="U33" s="215"/>
      <c r="V33" s="215"/>
      <c r="W33" s="216"/>
      <c r="X33" s="98"/>
      <c r="Y33" s="124"/>
      <c r="Z33" s="217"/>
      <c r="AA33" s="98"/>
      <c r="AB33" s="216"/>
      <c r="AC33" s="98"/>
      <c r="AD33" s="216"/>
    </row>
    <row r="34" spans="1:30" s="31" customFormat="1" x14ac:dyDescent="0.4">
      <c r="A34" s="25" t="s">
        <v>3</v>
      </c>
      <c r="B34" s="3"/>
      <c r="C34" s="14" t="s">
        <v>5</v>
      </c>
      <c r="D34" s="95" t="s">
        <v>6</v>
      </c>
      <c r="E34" s="292" t="s">
        <v>0</v>
      </c>
      <c r="F34" s="293"/>
      <c r="G34" s="294"/>
      <c r="H34" s="268" t="s">
        <v>33</v>
      </c>
      <c r="I34" s="269"/>
      <c r="J34" s="270"/>
      <c r="K34" s="274" t="s">
        <v>14</v>
      </c>
      <c r="L34" s="275"/>
      <c r="M34" s="276"/>
      <c r="N34" s="259" t="s">
        <v>1</v>
      </c>
      <c r="O34" s="260"/>
      <c r="P34" s="261"/>
      <c r="Q34" s="265" t="s">
        <v>17</v>
      </c>
      <c r="R34" s="266"/>
      <c r="S34" s="267"/>
      <c r="T34" s="21"/>
      <c r="U34" s="105"/>
      <c r="V34" s="105"/>
      <c r="W34" s="155"/>
      <c r="X34" s="32"/>
      <c r="Y34" s="75"/>
      <c r="Z34" s="156"/>
      <c r="AA34" s="32"/>
      <c r="AB34" s="155"/>
      <c r="AC34" s="32"/>
      <c r="AD34" s="155"/>
    </row>
    <row r="35" spans="1:30" s="31" customFormat="1" x14ac:dyDescent="0.4">
      <c r="A35" s="22" t="s">
        <v>7</v>
      </c>
      <c r="B35" s="1" t="s">
        <v>4</v>
      </c>
      <c r="C35" s="1" t="s">
        <v>8</v>
      </c>
      <c r="D35" s="115" t="s">
        <v>9</v>
      </c>
      <c r="E35" s="116" t="s">
        <v>11</v>
      </c>
      <c r="F35" s="77" t="s">
        <v>12</v>
      </c>
      <c r="G35" s="300" t="s">
        <v>61</v>
      </c>
      <c r="H35" s="305" t="s">
        <v>32</v>
      </c>
      <c r="I35" s="306"/>
      <c r="J35" s="307"/>
      <c r="K35" s="308" t="s">
        <v>15</v>
      </c>
      <c r="L35" s="309"/>
      <c r="M35" s="310"/>
      <c r="N35" s="311" t="s">
        <v>16</v>
      </c>
      <c r="O35" s="312"/>
      <c r="P35" s="313"/>
      <c r="Q35" s="27"/>
      <c r="R35" s="60"/>
      <c r="S35" s="61"/>
      <c r="T35" s="22" t="s">
        <v>2</v>
      </c>
      <c r="U35" s="105"/>
      <c r="V35" s="105"/>
      <c r="W35" s="155"/>
      <c r="X35" s="32"/>
      <c r="Y35" s="75"/>
      <c r="Z35" s="156"/>
      <c r="AA35" s="32"/>
      <c r="AB35" s="155"/>
      <c r="AC35" s="32"/>
      <c r="AD35" s="155"/>
    </row>
    <row r="36" spans="1:30" s="31" customFormat="1" x14ac:dyDescent="0.4">
      <c r="A36" s="119"/>
      <c r="B36" s="120"/>
      <c r="C36" s="121"/>
      <c r="D36" s="122"/>
      <c r="E36" s="118" t="s">
        <v>10</v>
      </c>
      <c r="F36" s="123" t="s">
        <v>13</v>
      </c>
      <c r="G36" s="301"/>
      <c r="H36" s="112">
        <v>2567</v>
      </c>
      <c r="I36" s="112">
        <v>2568</v>
      </c>
      <c r="J36" s="112">
        <v>2569</v>
      </c>
      <c r="K36" s="112">
        <v>2567</v>
      </c>
      <c r="L36" s="112">
        <v>2568</v>
      </c>
      <c r="M36" s="112">
        <v>2569</v>
      </c>
      <c r="N36" s="13">
        <v>2567</v>
      </c>
      <c r="O36" s="13">
        <v>2568</v>
      </c>
      <c r="P36" s="13">
        <v>2569</v>
      </c>
      <c r="Q36" s="13">
        <v>2567</v>
      </c>
      <c r="R36" s="13">
        <v>2568</v>
      </c>
      <c r="S36" s="62">
        <v>2569</v>
      </c>
      <c r="T36" s="121"/>
      <c r="U36" s="105"/>
      <c r="V36" s="105"/>
      <c r="W36" s="155"/>
      <c r="X36" s="32"/>
      <c r="Y36" s="75"/>
      <c r="Z36" s="156"/>
      <c r="AA36" s="32"/>
      <c r="AB36" s="155"/>
      <c r="AC36" s="32"/>
      <c r="AD36" s="155"/>
    </row>
    <row r="37" spans="1:30" s="208" customFormat="1" x14ac:dyDescent="0.4">
      <c r="A37" s="238"/>
      <c r="B37" s="239" t="s">
        <v>35</v>
      </c>
      <c r="C37" s="238"/>
      <c r="D37" s="240">
        <v>18</v>
      </c>
      <c r="E37" s="241">
        <f t="shared" ref="E37:J37" si="42">E32</f>
        <v>18</v>
      </c>
      <c r="F37" s="241">
        <f t="shared" si="42"/>
        <v>5938680</v>
      </c>
      <c r="G37" s="242">
        <f t="shared" si="42"/>
        <v>252000</v>
      </c>
      <c r="H37" s="241">
        <f t="shared" si="42"/>
        <v>20</v>
      </c>
      <c r="I37" s="241">
        <f t="shared" si="42"/>
        <v>21</v>
      </c>
      <c r="J37" s="241">
        <f t="shared" si="42"/>
        <v>21</v>
      </c>
      <c r="K37" s="243" t="s">
        <v>102</v>
      </c>
      <c r="L37" s="238" t="s">
        <v>62</v>
      </c>
      <c r="M37" s="238" t="s">
        <v>62</v>
      </c>
      <c r="N37" s="244">
        <f t="shared" ref="N37:S37" si="43">N32</f>
        <v>521880</v>
      </c>
      <c r="O37" s="244">
        <f t="shared" si="43"/>
        <v>187440</v>
      </c>
      <c r="P37" s="244">
        <f t="shared" si="43"/>
        <v>192360</v>
      </c>
      <c r="Q37" s="244">
        <f t="shared" si="43"/>
        <v>6357240</v>
      </c>
      <c r="R37" s="244">
        <f t="shared" si="43"/>
        <v>6544680</v>
      </c>
      <c r="S37" s="244">
        <f t="shared" si="43"/>
        <v>6737040</v>
      </c>
      <c r="T37" s="238"/>
      <c r="U37" s="215"/>
      <c r="V37" s="215"/>
      <c r="W37" s="216"/>
      <c r="X37" s="98"/>
      <c r="Y37" s="124"/>
      <c r="Z37" s="217"/>
      <c r="AA37" s="98"/>
      <c r="AB37" s="216"/>
      <c r="AC37" s="98"/>
      <c r="AD37" s="216"/>
    </row>
    <row r="38" spans="1:30" x14ac:dyDescent="0.4">
      <c r="A38" s="158"/>
      <c r="B38" s="213" t="s">
        <v>67</v>
      </c>
      <c r="C38" s="141"/>
      <c r="D38" s="141"/>
      <c r="E38" s="141"/>
      <c r="F38" s="142"/>
      <c r="G38" s="142"/>
      <c r="H38" s="162"/>
      <c r="I38" s="162"/>
      <c r="J38" s="162"/>
      <c r="K38" s="143"/>
      <c r="L38" s="143"/>
      <c r="M38" s="143"/>
      <c r="N38" s="144"/>
      <c r="O38" s="142"/>
      <c r="P38" s="144"/>
      <c r="Q38" s="145"/>
      <c r="R38" s="145"/>
      <c r="S38" s="145"/>
      <c r="T38" s="146"/>
      <c r="U38" s="103"/>
      <c r="V38" s="103"/>
      <c r="W38" s="104"/>
      <c r="Y38" s="75"/>
      <c r="Z38" s="106"/>
      <c r="AB38" s="104"/>
      <c r="AC38" s="18"/>
      <c r="AD38" s="104"/>
    </row>
    <row r="39" spans="1:30" ht="16.149999999999999" customHeight="1" x14ac:dyDescent="0.4">
      <c r="A39" s="68">
        <v>22</v>
      </c>
      <c r="B39" s="154" t="s">
        <v>82</v>
      </c>
      <c r="C39" s="65" t="s">
        <v>62</v>
      </c>
      <c r="D39" s="65">
        <v>1</v>
      </c>
      <c r="E39" s="65">
        <v>1</v>
      </c>
      <c r="F39" s="29">
        <v>108000</v>
      </c>
      <c r="G39" s="29"/>
      <c r="H39" s="65">
        <v>1</v>
      </c>
      <c r="I39" s="65">
        <v>1</v>
      </c>
      <c r="J39" s="65">
        <v>1</v>
      </c>
      <c r="K39" s="66" t="s">
        <v>29</v>
      </c>
      <c r="L39" s="66" t="s">
        <v>30</v>
      </c>
      <c r="M39" s="66" t="s">
        <v>29</v>
      </c>
      <c r="N39" s="29">
        <v>0</v>
      </c>
      <c r="O39" s="29">
        <v>0</v>
      </c>
      <c r="P39" s="29">
        <v>0</v>
      </c>
      <c r="Q39" s="57">
        <f t="shared" ref="Q39" si="44">F39+N39</f>
        <v>108000</v>
      </c>
      <c r="R39" s="57">
        <f t="shared" ref="R39" si="45">Q39+O39</f>
        <v>108000</v>
      </c>
      <c r="S39" s="57">
        <f t="shared" ref="S39" si="46">R39+P39</f>
        <v>108000</v>
      </c>
      <c r="T39" s="189"/>
      <c r="U39" s="103"/>
      <c r="V39" s="103"/>
      <c r="W39" s="104"/>
      <c r="Y39" s="75"/>
      <c r="Z39" s="106"/>
      <c r="AB39" s="104"/>
      <c r="AC39" s="18"/>
      <c r="AD39" s="104"/>
    </row>
    <row r="40" spans="1:30" x14ac:dyDescent="0.4">
      <c r="A40" s="158"/>
      <c r="B40" s="159" t="s">
        <v>28</v>
      </c>
      <c r="C40" s="141"/>
      <c r="D40" s="141"/>
      <c r="E40" s="141"/>
      <c r="F40" s="142"/>
      <c r="G40" s="142"/>
      <c r="H40" s="141"/>
      <c r="I40" s="141"/>
      <c r="J40" s="141"/>
      <c r="K40" s="143"/>
      <c r="L40" s="143"/>
      <c r="M40" s="143"/>
      <c r="N40" s="144"/>
      <c r="O40" s="142"/>
      <c r="P40" s="144"/>
      <c r="Q40" s="145"/>
      <c r="R40" s="145"/>
      <c r="S40" s="145"/>
      <c r="T40" s="146"/>
      <c r="U40" s="103"/>
      <c r="V40" s="103"/>
      <c r="W40" s="104"/>
      <c r="X40" s="18">
        <f t="shared" si="34"/>
        <v>0</v>
      </c>
      <c r="Y40" s="75">
        <f t="shared" si="35"/>
        <v>0</v>
      </c>
      <c r="Z40" s="106"/>
      <c r="AA40" s="18">
        <f t="shared" si="36"/>
        <v>0</v>
      </c>
      <c r="AB40" s="104"/>
      <c r="AC40" s="18">
        <f t="shared" si="37"/>
        <v>0</v>
      </c>
      <c r="AD40" s="104"/>
    </row>
    <row r="41" spans="1:30" s="208" customFormat="1" x14ac:dyDescent="0.4">
      <c r="A41" s="199">
        <v>23</v>
      </c>
      <c r="B41" s="214" t="s">
        <v>69</v>
      </c>
      <c r="C41" s="201" t="s">
        <v>42</v>
      </c>
      <c r="D41" s="201">
        <v>1</v>
      </c>
      <c r="E41" s="201">
        <v>1</v>
      </c>
      <c r="F41" s="202">
        <f>U41*12</f>
        <v>455520</v>
      </c>
      <c r="G41" s="202">
        <v>42000</v>
      </c>
      <c r="H41" s="203">
        <v>1</v>
      </c>
      <c r="I41" s="203">
        <v>1</v>
      </c>
      <c r="J41" s="203">
        <v>1</v>
      </c>
      <c r="K41" s="204" t="s">
        <v>29</v>
      </c>
      <c r="L41" s="204" t="s">
        <v>30</v>
      </c>
      <c r="M41" s="204" t="s">
        <v>29</v>
      </c>
      <c r="N41" s="202">
        <f>Y41*12</f>
        <v>13440</v>
      </c>
      <c r="O41" s="202">
        <f>AA41*12</f>
        <v>14160</v>
      </c>
      <c r="P41" s="202">
        <f>AC41*12</f>
        <v>15480</v>
      </c>
      <c r="Q41" s="205">
        <f>F41+G41+N41</f>
        <v>510960</v>
      </c>
      <c r="R41" s="205">
        <f t="shared" ref="R41:R42" si="47">Q41+O41</f>
        <v>525120</v>
      </c>
      <c r="S41" s="205">
        <f t="shared" ref="S41:S42" si="48">R41+P41</f>
        <v>540600</v>
      </c>
      <c r="T41" s="206"/>
      <c r="U41" s="215">
        <v>37960</v>
      </c>
      <c r="V41" s="215">
        <v>3500</v>
      </c>
      <c r="W41" s="216"/>
      <c r="X41" s="98">
        <f t="shared" si="34"/>
        <v>497520</v>
      </c>
      <c r="Y41" s="124">
        <f t="shared" si="35"/>
        <v>1120</v>
      </c>
      <c r="Z41" s="217">
        <v>39080</v>
      </c>
      <c r="AA41" s="98">
        <f t="shared" si="36"/>
        <v>1180</v>
      </c>
      <c r="AB41" s="216">
        <v>40260</v>
      </c>
      <c r="AC41" s="98">
        <f t="shared" si="37"/>
        <v>1290</v>
      </c>
      <c r="AD41" s="216">
        <v>41550</v>
      </c>
    </row>
    <row r="42" spans="1:30" s="208" customFormat="1" ht="16.5" customHeight="1" x14ac:dyDescent="0.4">
      <c r="A42" s="199">
        <v>24</v>
      </c>
      <c r="B42" s="214" t="s">
        <v>23</v>
      </c>
      <c r="C42" s="201" t="s">
        <v>90</v>
      </c>
      <c r="D42" s="201">
        <v>1</v>
      </c>
      <c r="E42" s="201">
        <v>1</v>
      </c>
      <c r="F42" s="202">
        <f>U42*12</f>
        <v>318960</v>
      </c>
      <c r="G42" s="202">
        <v>0</v>
      </c>
      <c r="H42" s="201">
        <v>1</v>
      </c>
      <c r="I42" s="201">
        <v>1</v>
      </c>
      <c r="J42" s="201">
        <v>1</v>
      </c>
      <c r="K42" s="204" t="s">
        <v>29</v>
      </c>
      <c r="L42" s="204" t="s">
        <v>30</v>
      </c>
      <c r="M42" s="204" t="s">
        <v>29</v>
      </c>
      <c r="N42" s="202">
        <f>Y42*12</f>
        <v>10920</v>
      </c>
      <c r="O42" s="202">
        <f>AA42*12</f>
        <v>11280</v>
      </c>
      <c r="P42" s="202">
        <f>AC42*12</f>
        <v>10920</v>
      </c>
      <c r="Q42" s="205">
        <f>F42+G42+N42</f>
        <v>329880</v>
      </c>
      <c r="R42" s="205">
        <f t="shared" si="47"/>
        <v>341160</v>
      </c>
      <c r="S42" s="205">
        <f t="shared" si="48"/>
        <v>352080</v>
      </c>
      <c r="T42" s="206"/>
      <c r="U42" s="215">
        <v>26580</v>
      </c>
      <c r="V42" s="215">
        <v>0</v>
      </c>
      <c r="W42" s="216"/>
      <c r="X42" s="98">
        <f t="shared" si="34"/>
        <v>318960</v>
      </c>
      <c r="Y42" s="215">
        <f t="shared" si="35"/>
        <v>910</v>
      </c>
      <c r="Z42" s="217">
        <v>27490</v>
      </c>
      <c r="AA42" s="216">
        <f t="shared" si="36"/>
        <v>940</v>
      </c>
      <c r="AB42" s="216">
        <v>28430</v>
      </c>
      <c r="AC42" s="216">
        <f t="shared" si="37"/>
        <v>910</v>
      </c>
      <c r="AD42" s="216">
        <v>29340</v>
      </c>
    </row>
    <row r="43" spans="1:30" ht="21" customHeight="1" x14ac:dyDescent="0.35">
      <c r="A43" s="68"/>
      <c r="B43" s="100" t="s">
        <v>66</v>
      </c>
      <c r="C43" s="7"/>
      <c r="D43" s="7"/>
      <c r="E43" s="7"/>
      <c r="F43" s="29"/>
      <c r="G43" s="29"/>
      <c r="H43" s="7"/>
      <c r="I43" s="7"/>
      <c r="J43" s="7"/>
      <c r="K43" s="6"/>
      <c r="L43" s="6"/>
      <c r="M43" s="6"/>
      <c r="N43" s="8"/>
      <c r="O43" s="29"/>
      <c r="P43" s="8"/>
      <c r="Q43" s="57"/>
      <c r="R43" s="57"/>
      <c r="S43" s="57"/>
      <c r="T43" s="9"/>
      <c r="U43" s="166"/>
      <c r="V43" s="166"/>
      <c r="W43" s="167"/>
      <c r="X43" s="167"/>
      <c r="Y43" s="168"/>
      <c r="Z43" s="169"/>
      <c r="AA43" s="167"/>
      <c r="AB43" s="167"/>
      <c r="AC43" s="167"/>
      <c r="AD43" s="167"/>
    </row>
    <row r="44" spans="1:30" s="208" customFormat="1" ht="17.100000000000001" customHeight="1" x14ac:dyDescent="0.4">
      <c r="A44" s="199">
        <v>25</v>
      </c>
      <c r="B44" s="209" t="s">
        <v>70</v>
      </c>
      <c r="C44" s="201" t="s">
        <v>62</v>
      </c>
      <c r="D44" s="201">
        <v>1</v>
      </c>
      <c r="E44" s="201">
        <v>1</v>
      </c>
      <c r="F44" s="202">
        <f>U44*12</f>
        <v>160320</v>
      </c>
      <c r="G44" s="202">
        <v>0</v>
      </c>
      <c r="H44" s="203">
        <v>1</v>
      </c>
      <c r="I44" s="203">
        <v>1</v>
      </c>
      <c r="J44" s="203">
        <v>1</v>
      </c>
      <c r="K44" s="204" t="s">
        <v>29</v>
      </c>
      <c r="L44" s="204" t="s">
        <v>30</v>
      </c>
      <c r="M44" s="204" t="s">
        <v>29</v>
      </c>
      <c r="N44" s="202">
        <f>Y44*12</f>
        <v>6480</v>
      </c>
      <c r="O44" s="202">
        <f>AA44*12</f>
        <v>6720</v>
      </c>
      <c r="P44" s="202">
        <f>AC44*12</f>
        <v>6960</v>
      </c>
      <c r="Q44" s="205">
        <f t="shared" ref="Q44" si="49">F44+N44</f>
        <v>166800</v>
      </c>
      <c r="R44" s="205">
        <f t="shared" ref="R44" si="50">Q44+O44</f>
        <v>173520</v>
      </c>
      <c r="S44" s="205">
        <f t="shared" ref="S44" si="51">R44+P44</f>
        <v>180480</v>
      </c>
      <c r="T44" s="218"/>
      <c r="U44" s="215">
        <v>13360</v>
      </c>
      <c r="V44" s="215"/>
      <c r="W44" s="216"/>
      <c r="X44" s="216">
        <f>U44*12</f>
        <v>160320</v>
      </c>
      <c r="Y44" s="215">
        <v>540</v>
      </c>
      <c r="Z44" s="217">
        <v>13900</v>
      </c>
      <c r="AA44" s="216">
        <v>560</v>
      </c>
      <c r="AB44" s="216">
        <v>14460</v>
      </c>
      <c r="AC44" s="216">
        <v>580</v>
      </c>
      <c r="AD44" s="216">
        <v>15040</v>
      </c>
    </row>
    <row r="45" spans="1:30" ht="17.100000000000001" customHeight="1" x14ac:dyDescent="0.4">
      <c r="A45" s="157"/>
      <c r="B45" s="102" t="s">
        <v>67</v>
      </c>
      <c r="C45" s="7"/>
      <c r="D45" s="161"/>
      <c r="E45" s="141"/>
      <c r="F45" s="142"/>
      <c r="G45" s="142"/>
      <c r="H45" s="162"/>
      <c r="I45" s="162"/>
      <c r="J45" s="162"/>
      <c r="K45" s="143"/>
      <c r="L45" s="143"/>
      <c r="M45" s="143"/>
      <c r="N45" s="144"/>
      <c r="O45" s="142"/>
      <c r="P45" s="144"/>
      <c r="Q45" s="145"/>
      <c r="R45" s="145"/>
      <c r="S45" s="145"/>
      <c r="T45" s="163"/>
      <c r="U45" s="32">
        <v>11500</v>
      </c>
      <c r="V45" s="75"/>
      <c r="W45" s="32"/>
      <c r="X45" s="32">
        <f t="shared" ref="X45" si="52">U45*12+V45*12+W45*12</f>
        <v>138000</v>
      </c>
      <c r="Y45" s="92">
        <f t="shared" ref="Y45" si="53">Z45-U45</f>
        <v>460</v>
      </c>
      <c r="Z45" s="50">
        <v>11960</v>
      </c>
      <c r="AA45" s="32">
        <f t="shared" ref="AA45" si="54">AB45-Z45</f>
        <v>480</v>
      </c>
      <c r="AB45" s="32">
        <v>12440</v>
      </c>
      <c r="AC45" s="32">
        <f t="shared" ref="AC45" si="55">AD45-AB45</f>
        <v>500</v>
      </c>
      <c r="AD45" s="32">
        <v>12940</v>
      </c>
    </row>
    <row r="46" spans="1:30" ht="17.100000000000001" customHeight="1" x14ac:dyDescent="0.4">
      <c r="A46" s="160">
        <v>26</v>
      </c>
      <c r="B46" s="154" t="s">
        <v>82</v>
      </c>
      <c r="C46" s="65" t="s">
        <v>62</v>
      </c>
      <c r="D46" s="65">
        <v>1</v>
      </c>
      <c r="E46" s="65">
        <v>1</v>
      </c>
      <c r="F46" s="29">
        <v>108000</v>
      </c>
      <c r="G46" s="29"/>
      <c r="H46" s="65">
        <v>1</v>
      </c>
      <c r="I46" s="65">
        <v>1</v>
      </c>
      <c r="J46" s="65">
        <v>1</v>
      </c>
      <c r="K46" s="66" t="s">
        <v>29</v>
      </c>
      <c r="L46" s="66" t="s">
        <v>30</v>
      </c>
      <c r="M46" s="66" t="s">
        <v>29</v>
      </c>
      <c r="N46" s="29">
        <v>0</v>
      </c>
      <c r="O46" s="29">
        <v>0</v>
      </c>
      <c r="P46" s="29">
        <v>0</v>
      </c>
      <c r="Q46" s="57">
        <f t="shared" ref="Q46" si="56">F46+N46</f>
        <v>108000</v>
      </c>
      <c r="R46" s="57">
        <f t="shared" ref="R46" si="57">Q46+O46</f>
        <v>108000</v>
      </c>
      <c r="S46" s="57">
        <f t="shared" ref="S46" si="58">R46+P46</f>
        <v>108000</v>
      </c>
      <c r="T46" s="9"/>
      <c r="U46" s="49"/>
      <c r="V46" s="35"/>
      <c r="W46" s="35"/>
      <c r="X46" s="35"/>
      <c r="Y46" s="93"/>
      <c r="Z46" s="35"/>
      <c r="AA46" s="35"/>
      <c r="AB46" s="35"/>
      <c r="AC46" s="36"/>
      <c r="AD46" s="35"/>
    </row>
    <row r="47" spans="1:30" ht="17.100000000000001" customHeight="1" x14ac:dyDescent="0.4">
      <c r="A47" s="68"/>
      <c r="B47" s="140" t="s">
        <v>71</v>
      </c>
      <c r="C47" s="141"/>
      <c r="D47" s="141"/>
      <c r="E47" s="141"/>
      <c r="F47" s="142"/>
      <c r="G47" s="142"/>
      <c r="H47" s="141"/>
      <c r="I47" s="141"/>
      <c r="J47" s="141"/>
      <c r="K47" s="143"/>
      <c r="L47" s="143"/>
      <c r="M47" s="143"/>
      <c r="N47" s="144"/>
      <c r="O47" s="142"/>
      <c r="P47" s="144"/>
      <c r="Q47" s="145"/>
      <c r="R47" s="145"/>
      <c r="S47" s="145"/>
      <c r="T47" s="146"/>
      <c r="U47" s="46"/>
      <c r="V47" s="46"/>
      <c r="W47" s="46"/>
      <c r="X47" s="46"/>
      <c r="Y47" s="90"/>
      <c r="Z47" s="46"/>
      <c r="AA47" s="46"/>
      <c r="AB47" s="46"/>
      <c r="AC47" s="47"/>
      <c r="AD47" s="46"/>
    </row>
    <row r="48" spans="1:30" s="208" customFormat="1" ht="17.100000000000001" customHeight="1" x14ac:dyDescent="0.4">
      <c r="A48" s="199">
        <v>27</v>
      </c>
      <c r="B48" s="200" t="s">
        <v>72</v>
      </c>
      <c r="C48" s="201" t="s">
        <v>42</v>
      </c>
      <c r="D48" s="201">
        <v>1</v>
      </c>
      <c r="E48" s="201">
        <v>1</v>
      </c>
      <c r="F48" s="202">
        <f>U48*12</f>
        <v>429240</v>
      </c>
      <c r="G48" s="202">
        <v>42000</v>
      </c>
      <c r="H48" s="203">
        <v>1</v>
      </c>
      <c r="I48" s="203">
        <v>1</v>
      </c>
      <c r="J48" s="203">
        <v>1</v>
      </c>
      <c r="K48" s="204" t="s">
        <v>29</v>
      </c>
      <c r="L48" s="204" t="s">
        <v>30</v>
      </c>
      <c r="M48" s="204" t="s">
        <v>29</v>
      </c>
      <c r="N48" s="202">
        <f>Y48*12</f>
        <v>13080</v>
      </c>
      <c r="O48" s="202">
        <f>AA48*12</f>
        <v>13200</v>
      </c>
      <c r="P48" s="202">
        <f>AC48*12</f>
        <v>13440</v>
      </c>
      <c r="Q48" s="205">
        <f>F48+G48+N48</f>
        <v>484320</v>
      </c>
      <c r="R48" s="205">
        <f t="shared" ref="R48:R50" si="59">Q48+O48</f>
        <v>497520</v>
      </c>
      <c r="S48" s="205">
        <f t="shared" ref="S48:S50" si="60">R48+P48</f>
        <v>510960</v>
      </c>
      <c r="T48" s="206"/>
      <c r="U48" s="215">
        <v>35770</v>
      </c>
      <c r="V48" s="215">
        <v>3500</v>
      </c>
      <c r="W48" s="216"/>
      <c r="X48" s="98">
        <f t="shared" ref="X48" si="61">U48*12+V48*12+W48*12</f>
        <v>471240</v>
      </c>
      <c r="Y48" s="124">
        <f t="shared" ref="Y48" si="62">Z48-U48</f>
        <v>1090</v>
      </c>
      <c r="Z48" s="217">
        <v>36860</v>
      </c>
      <c r="AA48" s="98">
        <f t="shared" ref="AA48" si="63">AB48-Z48</f>
        <v>1100</v>
      </c>
      <c r="AB48" s="216">
        <v>37960</v>
      </c>
      <c r="AC48" s="98">
        <f t="shared" ref="AC48" si="64">AD48-AB48</f>
        <v>1120</v>
      </c>
      <c r="AD48" s="216">
        <v>39080</v>
      </c>
    </row>
    <row r="49" spans="1:32" ht="15.75" customHeight="1" x14ac:dyDescent="0.45">
      <c r="A49" s="68"/>
      <c r="B49" s="97" t="s">
        <v>73</v>
      </c>
      <c r="C49" s="7"/>
      <c r="D49" s="7"/>
      <c r="E49" s="7"/>
      <c r="F49" s="29"/>
      <c r="G49" s="29"/>
      <c r="H49" s="7"/>
      <c r="I49" s="7"/>
      <c r="J49" s="7"/>
      <c r="K49" s="6"/>
      <c r="L49" s="6"/>
      <c r="M49" s="6"/>
      <c r="N49" s="8"/>
      <c r="O49" s="29"/>
      <c r="P49" s="8"/>
      <c r="Q49" s="57"/>
      <c r="R49" s="57"/>
      <c r="S49" s="57"/>
      <c r="T49" s="9"/>
      <c r="U49" s="39"/>
      <c r="V49" s="39"/>
      <c r="W49" s="40"/>
      <c r="X49" s="40"/>
      <c r="Y49" s="164"/>
      <c r="Z49" s="164"/>
      <c r="AA49" s="164"/>
      <c r="AB49" s="164"/>
      <c r="AC49" s="164"/>
      <c r="AD49" s="165"/>
    </row>
    <row r="50" spans="1:32" s="208" customFormat="1" ht="17.100000000000001" customHeight="1" x14ac:dyDescent="0.4">
      <c r="A50" s="199">
        <v>28</v>
      </c>
      <c r="B50" s="209" t="s">
        <v>25</v>
      </c>
      <c r="C50" s="201" t="s">
        <v>88</v>
      </c>
      <c r="D50" s="201">
        <v>1</v>
      </c>
      <c r="E50" s="201">
        <v>1</v>
      </c>
      <c r="F50" s="202">
        <f>U50*12</f>
        <v>416160</v>
      </c>
      <c r="G50" s="202">
        <v>0</v>
      </c>
      <c r="H50" s="201">
        <v>1</v>
      </c>
      <c r="I50" s="201">
        <v>1</v>
      </c>
      <c r="J50" s="201">
        <v>1</v>
      </c>
      <c r="K50" s="204" t="s">
        <v>29</v>
      </c>
      <c r="L50" s="204" t="s">
        <v>30</v>
      </c>
      <c r="M50" s="204" t="s">
        <v>29</v>
      </c>
      <c r="N50" s="202">
        <v>12960</v>
      </c>
      <c r="O50" s="202">
        <v>13440</v>
      </c>
      <c r="P50" s="202">
        <v>13320</v>
      </c>
      <c r="Q50" s="205">
        <f t="shared" ref="Q50" si="65">F50+G50+N50</f>
        <v>429120</v>
      </c>
      <c r="R50" s="205">
        <f t="shared" si="59"/>
        <v>442560</v>
      </c>
      <c r="S50" s="205">
        <f t="shared" si="60"/>
        <v>455880</v>
      </c>
      <c r="T50" s="206"/>
      <c r="U50" s="222">
        <v>34680</v>
      </c>
      <c r="V50" s="223"/>
      <c r="W50" s="224"/>
      <c r="X50" s="98">
        <f t="shared" ref="X50" si="66">U50*12+V50*12+W50*12</f>
        <v>416160</v>
      </c>
      <c r="Y50" s="124">
        <f t="shared" ref="Y50" si="67">Z50-U50</f>
        <v>1090</v>
      </c>
      <c r="Z50" s="217">
        <v>35770</v>
      </c>
      <c r="AA50" s="98">
        <f t="shared" ref="AA50" si="68">AB50-Z50</f>
        <v>1090</v>
      </c>
      <c r="AB50" s="216">
        <v>36860</v>
      </c>
      <c r="AC50" s="98">
        <v>37960</v>
      </c>
      <c r="AD50" s="216">
        <v>35770</v>
      </c>
    </row>
    <row r="51" spans="1:32" ht="15.75" customHeight="1" x14ac:dyDescent="0.4">
      <c r="A51" s="68"/>
      <c r="B51" s="102" t="s">
        <v>67</v>
      </c>
      <c r="C51" s="7"/>
      <c r="D51" s="7"/>
      <c r="E51" s="7"/>
      <c r="F51" s="29"/>
      <c r="G51" s="29"/>
      <c r="H51" s="5"/>
      <c r="I51" s="5"/>
      <c r="J51" s="5"/>
      <c r="K51" s="6"/>
      <c r="L51" s="6"/>
      <c r="M51" s="6"/>
      <c r="N51" s="8"/>
      <c r="O51" s="29"/>
      <c r="P51" s="8"/>
      <c r="Q51" s="57"/>
      <c r="R51" s="57"/>
      <c r="S51" s="57"/>
      <c r="T51" s="9"/>
      <c r="U51" s="26">
        <v>27480</v>
      </c>
      <c r="V51" s="26">
        <v>0</v>
      </c>
      <c r="X51" s="18">
        <f>U51*12+V51*12+W51*12</f>
        <v>329760</v>
      </c>
      <c r="Y51" s="75">
        <f>Z51-U51</f>
        <v>1080</v>
      </c>
      <c r="Z51" s="59">
        <v>28560</v>
      </c>
      <c r="AA51" s="18">
        <f>AB51-Z51</f>
        <v>1120</v>
      </c>
      <c r="AB51" s="18">
        <v>29680</v>
      </c>
      <c r="AC51" s="18">
        <f>AD51-AB51</f>
        <v>1110</v>
      </c>
      <c r="AD51" s="18">
        <v>30790</v>
      </c>
    </row>
    <row r="52" spans="1:32" ht="17.100000000000001" customHeight="1" x14ac:dyDescent="0.4">
      <c r="A52" s="68">
        <v>29</v>
      </c>
      <c r="B52" s="154" t="s">
        <v>82</v>
      </c>
      <c r="C52" s="65" t="s">
        <v>62</v>
      </c>
      <c r="D52" s="65">
        <v>1</v>
      </c>
      <c r="E52" s="65">
        <v>1</v>
      </c>
      <c r="F52" s="29">
        <v>108000</v>
      </c>
      <c r="G52" s="29"/>
      <c r="H52" s="65">
        <v>1</v>
      </c>
      <c r="I52" s="65">
        <v>1</v>
      </c>
      <c r="J52" s="65">
        <v>1</v>
      </c>
      <c r="K52" s="66" t="s">
        <v>29</v>
      </c>
      <c r="L52" s="66" t="s">
        <v>30</v>
      </c>
      <c r="M52" s="66" t="s">
        <v>29</v>
      </c>
      <c r="N52" s="29">
        <v>0</v>
      </c>
      <c r="O52" s="29">
        <v>0</v>
      </c>
      <c r="P52" s="29">
        <v>0</v>
      </c>
      <c r="Q52" s="57">
        <f t="shared" ref="Q52" si="69">F52+N52</f>
        <v>108000</v>
      </c>
      <c r="R52" s="57">
        <f t="shared" ref="R52" si="70">Q52+O52</f>
        <v>108000</v>
      </c>
      <c r="S52" s="57">
        <f t="shared" ref="S52" si="71">R52+P52</f>
        <v>108000</v>
      </c>
      <c r="T52" s="9"/>
      <c r="Y52" s="75"/>
      <c r="Z52" s="59"/>
      <c r="AC52" s="18"/>
    </row>
    <row r="53" spans="1:32" ht="17.100000000000001" customHeight="1" x14ac:dyDescent="0.4">
      <c r="A53" s="68"/>
      <c r="B53" s="107" t="s">
        <v>74</v>
      </c>
      <c r="C53" s="7"/>
      <c r="D53" s="7"/>
      <c r="E53" s="7"/>
      <c r="F53" s="29"/>
      <c r="G53" s="29"/>
      <c r="H53" s="5"/>
      <c r="I53" s="5"/>
      <c r="J53" s="5"/>
      <c r="K53" s="6"/>
      <c r="L53" s="6"/>
      <c r="M53" s="6"/>
      <c r="N53" s="8"/>
      <c r="O53" s="29"/>
      <c r="P53" s="8"/>
      <c r="Q53" s="57"/>
      <c r="R53" s="57"/>
      <c r="S53" s="57"/>
      <c r="T53" s="9"/>
      <c r="Y53" s="75"/>
      <c r="Z53" s="59"/>
      <c r="AC53" s="18"/>
    </row>
    <row r="54" spans="1:32" ht="17.100000000000001" customHeight="1" x14ac:dyDescent="0.4">
      <c r="A54" s="68">
        <v>30</v>
      </c>
      <c r="B54" s="101" t="s">
        <v>80</v>
      </c>
      <c r="C54" s="7">
        <v>1</v>
      </c>
      <c r="D54" s="7" t="s">
        <v>62</v>
      </c>
      <c r="E54" s="7" t="s">
        <v>62</v>
      </c>
      <c r="F54" s="134">
        <v>0</v>
      </c>
      <c r="G54" s="134" t="s">
        <v>62</v>
      </c>
      <c r="H54" s="7">
        <v>1</v>
      </c>
      <c r="I54" s="7">
        <v>1</v>
      </c>
      <c r="J54" s="7">
        <v>1</v>
      </c>
      <c r="K54" s="135" t="s">
        <v>62</v>
      </c>
      <c r="L54" s="135" t="s">
        <v>62</v>
      </c>
      <c r="M54" s="135" t="s">
        <v>62</v>
      </c>
      <c r="N54" s="66" t="s">
        <v>29</v>
      </c>
      <c r="O54" s="66" t="s">
        <v>30</v>
      </c>
      <c r="P54" s="66" t="s">
        <v>29</v>
      </c>
      <c r="Q54" s="66" t="s">
        <v>29</v>
      </c>
      <c r="R54" s="66" t="s">
        <v>30</v>
      </c>
      <c r="S54" s="193" t="s">
        <v>62</v>
      </c>
      <c r="T54" s="190"/>
      <c r="Y54" s="75"/>
      <c r="Z54" s="59"/>
      <c r="AC54" s="18"/>
    </row>
    <row r="55" spans="1:32" ht="17.100000000000001" customHeight="1" x14ac:dyDescent="0.4">
      <c r="A55" s="68">
        <v>31</v>
      </c>
      <c r="B55" s="88" t="s">
        <v>41</v>
      </c>
      <c r="C55" s="65" t="s">
        <v>64</v>
      </c>
      <c r="D55" s="65">
        <v>1</v>
      </c>
      <c r="E55" s="65">
        <v>1</v>
      </c>
      <c r="F55" s="66" t="s">
        <v>29</v>
      </c>
      <c r="G55" s="29"/>
      <c r="H55" s="65">
        <v>1</v>
      </c>
      <c r="I55" s="65">
        <v>1</v>
      </c>
      <c r="J55" s="65">
        <v>1</v>
      </c>
      <c r="K55" s="66" t="s">
        <v>29</v>
      </c>
      <c r="L55" s="66" t="s">
        <v>30</v>
      </c>
      <c r="M55" s="66" t="s">
        <v>29</v>
      </c>
      <c r="N55" s="66" t="s">
        <v>29</v>
      </c>
      <c r="O55" s="66" t="s">
        <v>30</v>
      </c>
      <c r="P55" s="66" t="s">
        <v>29</v>
      </c>
      <c r="Q55" s="66" t="s">
        <v>29</v>
      </c>
      <c r="R55" s="66" t="s">
        <v>30</v>
      </c>
      <c r="S55" s="66" t="s">
        <v>29</v>
      </c>
      <c r="T55" s="191"/>
      <c r="Y55" s="75"/>
      <c r="Z55" s="59"/>
      <c r="AC55" s="18"/>
    </row>
    <row r="56" spans="1:32" ht="17.100000000000001" customHeight="1" x14ac:dyDescent="0.4">
      <c r="A56" s="68"/>
      <c r="B56" s="108" t="s">
        <v>67</v>
      </c>
      <c r="C56" s="65"/>
      <c r="D56" s="65"/>
      <c r="E56" s="65"/>
      <c r="F56" s="66"/>
      <c r="G56" s="29"/>
      <c r="H56" s="65"/>
      <c r="I56" s="65"/>
      <c r="J56" s="65"/>
      <c r="K56" s="66"/>
      <c r="L56" s="66"/>
      <c r="M56" s="66"/>
      <c r="N56" s="66"/>
      <c r="O56" s="66"/>
      <c r="P56" s="66"/>
      <c r="Q56" s="66"/>
      <c r="R56" s="66"/>
      <c r="S56" s="66"/>
      <c r="T56" s="191"/>
      <c r="Y56" s="75"/>
      <c r="Z56" s="59"/>
      <c r="AC56" s="18"/>
    </row>
    <row r="57" spans="1:32" ht="17.100000000000001" customHeight="1" x14ac:dyDescent="0.4">
      <c r="A57" s="68">
        <v>32</v>
      </c>
      <c r="B57" s="101" t="s">
        <v>75</v>
      </c>
      <c r="C57" s="7"/>
      <c r="D57" s="65">
        <v>1</v>
      </c>
      <c r="E57" s="65">
        <v>1</v>
      </c>
      <c r="F57" s="66" t="s">
        <v>29</v>
      </c>
      <c r="G57" s="29"/>
      <c r="H57" s="65">
        <v>1</v>
      </c>
      <c r="I57" s="65">
        <v>1</v>
      </c>
      <c r="J57" s="65">
        <v>1</v>
      </c>
      <c r="K57" s="66" t="s">
        <v>29</v>
      </c>
      <c r="L57" s="66" t="s">
        <v>30</v>
      </c>
      <c r="M57" s="66" t="s">
        <v>29</v>
      </c>
      <c r="N57" s="66" t="s">
        <v>29</v>
      </c>
      <c r="O57" s="66" t="s">
        <v>30</v>
      </c>
      <c r="P57" s="66" t="s">
        <v>29</v>
      </c>
      <c r="Q57" s="66" t="s">
        <v>29</v>
      </c>
      <c r="R57" s="66" t="s">
        <v>30</v>
      </c>
      <c r="S57" s="66" t="s">
        <v>29</v>
      </c>
      <c r="T57" s="192"/>
      <c r="Y57" s="75"/>
      <c r="Z57" s="59"/>
      <c r="AC57" s="18"/>
    </row>
    <row r="58" spans="1:32" ht="17.100000000000001" customHeight="1" x14ac:dyDescent="0.4">
      <c r="A58" s="68">
        <v>33</v>
      </c>
      <c r="B58" s="101" t="s">
        <v>75</v>
      </c>
      <c r="C58" s="7"/>
      <c r="D58" s="65">
        <v>1</v>
      </c>
      <c r="E58" s="65">
        <v>1</v>
      </c>
      <c r="F58" s="66" t="s">
        <v>29</v>
      </c>
      <c r="G58" s="29"/>
      <c r="H58" s="65">
        <v>1</v>
      </c>
      <c r="I58" s="65">
        <v>1</v>
      </c>
      <c r="J58" s="65">
        <v>1</v>
      </c>
      <c r="K58" s="66" t="s">
        <v>29</v>
      </c>
      <c r="L58" s="66" t="s">
        <v>30</v>
      </c>
      <c r="M58" s="66" t="s">
        <v>29</v>
      </c>
      <c r="N58" s="66" t="s">
        <v>29</v>
      </c>
      <c r="O58" s="66" t="s">
        <v>30</v>
      </c>
      <c r="P58" s="66" t="s">
        <v>29</v>
      </c>
      <c r="Q58" s="66" t="s">
        <v>29</v>
      </c>
      <c r="R58" s="66" t="s">
        <v>30</v>
      </c>
      <c r="S58" s="66" t="s">
        <v>29</v>
      </c>
      <c r="T58" s="192"/>
      <c r="Y58" s="75"/>
      <c r="Z58" s="59"/>
      <c r="AC58" s="18"/>
    </row>
    <row r="59" spans="1:32" ht="18" customHeight="1" x14ac:dyDescent="0.4">
      <c r="A59" s="68"/>
      <c r="B59" s="107" t="s">
        <v>76</v>
      </c>
      <c r="C59" s="7"/>
      <c r="D59" s="65"/>
      <c r="E59" s="65"/>
      <c r="F59" s="66"/>
      <c r="G59" s="29"/>
      <c r="H59" s="65"/>
      <c r="I59" s="65"/>
      <c r="J59" s="65"/>
      <c r="K59" s="66"/>
      <c r="L59" s="66"/>
      <c r="M59" s="66"/>
      <c r="N59" s="66"/>
      <c r="O59" s="66"/>
      <c r="P59" s="66"/>
      <c r="Q59" s="66"/>
      <c r="R59" s="66"/>
      <c r="S59" s="66"/>
      <c r="T59" s="192"/>
      <c r="Y59" s="75"/>
      <c r="Z59" s="59"/>
      <c r="AC59" s="18"/>
    </row>
    <row r="60" spans="1:32" ht="17.100000000000001" customHeight="1" x14ac:dyDescent="0.4">
      <c r="A60" s="69">
        <v>34</v>
      </c>
      <c r="B60" s="181" t="s">
        <v>77</v>
      </c>
      <c r="C60" s="182" t="s">
        <v>78</v>
      </c>
      <c r="D60" s="182" t="s">
        <v>62</v>
      </c>
      <c r="E60" s="182" t="s">
        <v>62</v>
      </c>
      <c r="F60" s="183">
        <v>355320</v>
      </c>
      <c r="G60" s="184">
        <v>0</v>
      </c>
      <c r="H60" s="182">
        <v>1</v>
      </c>
      <c r="I60" s="182">
        <v>1</v>
      </c>
      <c r="J60" s="182">
        <v>1</v>
      </c>
      <c r="K60" s="185" t="s">
        <v>62</v>
      </c>
      <c r="L60" s="186" t="s">
        <v>62</v>
      </c>
      <c r="M60" s="186" t="s">
        <v>62</v>
      </c>
      <c r="N60" s="183">
        <v>12000</v>
      </c>
      <c r="O60" s="187">
        <v>12000</v>
      </c>
      <c r="P60" s="187">
        <v>12000</v>
      </c>
      <c r="Q60" s="187">
        <f>F60+N60</f>
        <v>367320</v>
      </c>
      <c r="R60" s="188">
        <f>Q60+O60</f>
        <v>379320</v>
      </c>
      <c r="S60" s="188">
        <f>R60+P60</f>
        <v>391320</v>
      </c>
      <c r="T60" s="182"/>
      <c r="Y60" s="75"/>
      <c r="Z60" s="59"/>
      <c r="AC60" s="18"/>
    </row>
    <row r="61" spans="1:32" ht="17.100000000000001" customHeight="1" x14ac:dyDescent="0.4">
      <c r="A61" s="219"/>
      <c r="B61" s="288" t="s">
        <v>83</v>
      </c>
      <c r="C61" s="289"/>
      <c r="D61" s="220">
        <v>11</v>
      </c>
      <c r="E61" s="220">
        <v>11</v>
      </c>
      <c r="F61" s="147">
        <f>F39+F41+F42+F44+F46+F48+F50+F52+F60</f>
        <v>2459520</v>
      </c>
      <c r="G61" s="221">
        <f t="shared" ref="G61" si="72">SUM(G41:G60)</f>
        <v>84000</v>
      </c>
      <c r="H61" s="220">
        <f>SUM(H39:H60)</f>
        <v>13</v>
      </c>
      <c r="I61" s="220">
        <f>SUM(I39:I60)</f>
        <v>13</v>
      </c>
      <c r="J61" s="220">
        <f>SUM(J39:J60)</f>
        <v>13</v>
      </c>
      <c r="K61" s="148" t="s">
        <v>102</v>
      </c>
      <c r="L61" s="148" t="s">
        <v>62</v>
      </c>
      <c r="M61" s="148" t="s">
        <v>62</v>
      </c>
      <c r="N61" s="147">
        <f>N41+N42+N44+N48+N50+N60</f>
        <v>68880</v>
      </c>
      <c r="O61" s="147">
        <f>O41+O42+O44+O48+O50+O60</f>
        <v>70800</v>
      </c>
      <c r="P61" s="147">
        <f>P41+P42+P44+P48+P50+P60</f>
        <v>72120</v>
      </c>
      <c r="Q61" s="147">
        <f>Q39+Q41+Q42+Q44+Q46+Q48+Q50+Q52+Q60</f>
        <v>2612400</v>
      </c>
      <c r="R61" s="147">
        <f>R39+R41+R42+R44+R46+R48+R50+R52+R60</f>
        <v>2683200</v>
      </c>
      <c r="S61" s="147">
        <f>S39+S41+S42+S44+S46+S48+S50+S52+S60</f>
        <v>2755320</v>
      </c>
      <c r="T61" s="139"/>
      <c r="Y61" s="75"/>
      <c r="Z61" s="59"/>
      <c r="AC61" s="18"/>
    </row>
    <row r="62" spans="1:32" s="111" customFormat="1" ht="17.100000000000001" customHeight="1" thickBot="1" x14ac:dyDescent="0.45">
      <c r="A62" s="70" t="s">
        <v>36</v>
      </c>
      <c r="B62" s="298" t="s">
        <v>84</v>
      </c>
      <c r="C62" s="299"/>
      <c r="D62" s="136">
        <v>29</v>
      </c>
      <c r="E62" s="136">
        <f>E61+E37</f>
        <v>29</v>
      </c>
      <c r="F62" s="136">
        <f>F61+F37</f>
        <v>8398200</v>
      </c>
      <c r="G62" s="136">
        <f>G37+G61</f>
        <v>336000</v>
      </c>
      <c r="H62" s="136">
        <f>H37+H61</f>
        <v>33</v>
      </c>
      <c r="I62" s="136">
        <f>I37+I61</f>
        <v>34</v>
      </c>
      <c r="J62" s="136">
        <f>J37+J61</f>
        <v>34</v>
      </c>
      <c r="K62" s="137" t="s">
        <v>102</v>
      </c>
      <c r="L62" s="137" t="s">
        <v>62</v>
      </c>
      <c r="M62" s="137" t="s">
        <v>62</v>
      </c>
      <c r="N62" s="136">
        <f>N37+N61</f>
        <v>590760</v>
      </c>
      <c r="O62" s="136">
        <f t="shared" ref="O62:S62" si="73">O37+O61</f>
        <v>258240</v>
      </c>
      <c r="P62" s="136">
        <f t="shared" si="73"/>
        <v>264480</v>
      </c>
      <c r="Q62" s="136">
        <f t="shared" si="73"/>
        <v>8969640</v>
      </c>
      <c r="R62" s="136">
        <f t="shared" si="73"/>
        <v>9227880</v>
      </c>
      <c r="S62" s="136">
        <f t="shared" si="73"/>
        <v>9492360</v>
      </c>
      <c r="T62" s="138"/>
      <c r="U62" s="18"/>
      <c r="V62" s="18"/>
      <c r="W62" s="18"/>
      <c r="X62" s="18"/>
      <c r="Y62" s="75"/>
      <c r="Z62" s="59"/>
      <c r="AA62" s="18"/>
      <c r="AB62" s="18"/>
      <c r="AC62" s="18"/>
      <c r="AD62" s="18"/>
    </row>
    <row r="63" spans="1:32" ht="16.5" customHeight="1" thickTop="1" thickBot="1" x14ac:dyDescent="0.45">
      <c r="A63" s="71" t="s">
        <v>37</v>
      </c>
      <c r="B63" s="302" t="s">
        <v>58</v>
      </c>
      <c r="C63" s="303"/>
      <c r="D63" s="303"/>
      <c r="E63" s="303"/>
      <c r="F63" s="303"/>
      <c r="G63" s="303"/>
      <c r="H63" s="303"/>
      <c r="I63" s="303"/>
      <c r="J63" s="303"/>
      <c r="K63" s="303"/>
      <c r="L63" s="303"/>
      <c r="M63" s="303"/>
      <c r="N63" s="303"/>
      <c r="O63" s="303"/>
      <c r="P63" s="304"/>
      <c r="Q63" s="149">
        <f>Q62*15/100</f>
        <v>1345446</v>
      </c>
      <c r="R63" s="149">
        <f>R62*15/100</f>
        <v>1384182</v>
      </c>
      <c r="S63" s="149">
        <f>S62*15/100</f>
        <v>1423854</v>
      </c>
      <c r="T63" s="23"/>
      <c r="AA63" s="20"/>
      <c r="AC63" s="53"/>
    </row>
    <row r="64" spans="1:32" ht="18" customHeight="1" thickTop="1" thickBot="1" x14ac:dyDescent="0.45">
      <c r="A64" s="71" t="s">
        <v>38</v>
      </c>
      <c r="B64" s="295" t="s">
        <v>39</v>
      </c>
      <c r="C64" s="296"/>
      <c r="D64" s="296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7"/>
      <c r="Q64" s="150">
        <f>SUM(Q62:Q63)</f>
        <v>10315086</v>
      </c>
      <c r="R64" s="150">
        <f>SUM(R62:R63)</f>
        <v>10612062</v>
      </c>
      <c r="S64" s="151">
        <f>SUM(S62:S63)</f>
        <v>10916214</v>
      </c>
      <c r="T64" s="23"/>
      <c r="U64" s="51"/>
      <c r="AB64" s="51"/>
      <c r="AC64" s="51"/>
      <c r="AD64" s="51"/>
      <c r="AE64" s="51"/>
      <c r="AF64" s="51"/>
    </row>
    <row r="65" spans="1:32" ht="19.5" thickTop="1" thickBot="1" x14ac:dyDescent="0.45">
      <c r="A65" s="84" t="s">
        <v>40</v>
      </c>
      <c r="B65" s="295" t="s">
        <v>55</v>
      </c>
      <c r="C65" s="296"/>
      <c r="D65" s="296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7"/>
      <c r="Q65" s="152">
        <v>37335000</v>
      </c>
      <c r="R65" s="152">
        <v>39201750</v>
      </c>
      <c r="S65" s="152">
        <f>R65+(R65*5/100)</f>
        <v>41161837.5</v>
      </c>
      <c r="T65" s="109"/>
      <c r="U65" s="51"/>
      <c r="V65" s="51"/>
      <c r="W65" s="51"/>
      <c r="X65" s="51"/>
      <c r="AE65" s="51"/>
      <c r="AF65" s="51"/>
    </row>
    <row r="66" spans="1:32" ht="19.5" thickTop="1" thickBot="1" x14ac:dyDescent="0.45">
      <c r="A66" s="85" t="s">
        <v>56</v>
      </c>
      <c r="B66" s="295" t="s">
        <v>57</v>
      </c>
      <c r="C66" s="296"/>
      <c r="D66" s="296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7"/>
      <c r="Q66" s="153">
        <f>Q64*100/Q65</f>
        <v>27.6284612294094</v>
      </c>
      <c r="R66" s="153">
        <f>R64*100/R65</f>
        <v>27.070378235665501</v>
      </c>
      <c r="S66" s="153">
        <f>S64*100/S65</f>
        <v>26.520230055327339</v>
      </c>
      <c r="T66" s="248" t="s">
        <v>98</v>
      </c>
      <c r="U66" s="19"/>
      <c r="V66" s="19"/>
      <c r="W66" s="19"/>
      <c r="X66" s="19"/>
      <c r="Z66" s="110"/>
      <c r="AA66" s="19"/>
      <c r="AB66" s="19"/>
      <c r="AD66" s="19"/>
      <c r="AE66" s="51"/>
      <c r="AF66" s="51"/>
    </row>
    <row r="67" spans="1:32" ht="18.75" thickTop="1" x14ac:dyDescent="0.4">
      <c r="A67" s="72"/>
      <c r="B67" s="170"/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4"/>
      <c r="R67" s="174"/>
      <c r="S67" s="174"/>
      <c r="T67" s="175"/>
      <c r="U67" s="176"/>
      <c r="V67" s="19"/>
      <c r="W67" s="19"/>
      <c r="X67" s="19"/>
      <c r="Z67" s="110"/>
      <c r="AA67" s="19"/>
      <c r="AB67" s="19"/>
      <c r="AD67" s="19"/>
      <c r="AE67" s="51"/>
      <c r="AF67" s="51"/>
    </row>
    <row r="68" spans="1:32" ht="21.75" x14ac:dyDescent="0.4">
      <c r="A68" s="72"/>
      <c r="B68" s="171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2"/>
      <c r="R68" s="172"/>
      <c r="S68" s="172"/>
      <c r="T68" s="173"/>
      <c r="U68" s="12"/>
      <c r="AD68" s="51"/>
      <c r="AE68" s="51"/>
      <c r="AF68" s="51"/>
    </row>
    <row r="69" spans="1:32" x14ac:dyDescent="0.4">
      <c r="B69" s="81" t="s">
        <v>54</v>
      </c>
      <c r="C69" s="316" t="s">
        <v>85</v>
      </c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82"/>
      <c r="V69" s="51"/>
      <c r="W69" s="64"/>
      <c r="X69" s="64"/>
      <c r="Y69" s="64"/>
      <c r="Z69" s="64"/>
      <c r="AA69" s="94"/>
      <c r="AB69" s="17"/>
      <c r="AC69" s="18"/>
      <c r="AD69" s="51"/>
      <c r="AE69" s="19"/>
      <c r="AF69" s="51"/>
    </row>
    <row r="70" spans="1:32" ht="21.75" thickBot="1" x14ac:dyDescent="0.5">
      <c r="C70" s="316" t="s">
        <v>86</v>
      </c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124"/>
      <c r="V70" s="125"/>
      <c r="W70" s="126"/>
      <c r="X70" s="126"/>
      <c r="Y70" s="126"/>
      <c r="Z70" s="126"/>
      <c r="AA70" s="126"/>
      <c r="AB70" s="17"/>
      <c r="AC70" s="18"/>
      <c r="AD70" s="51"/>
      <c r="AE70" s="19"/>
      <c r="AF70" s="51"/>
    </row>
    <row r="71" spans="1:32" s="31" customFormat="1" ht="24" thickTop="1" x14ac:dyDescent="0.5">
      <c r="A71" s="73"/>
      <c r="B71" s="4"/>
      <c r="C71" s="316" t="s">
        <v>87</v>
      </c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127"/>
      <c r="V71" s="125"/>
      <c r="W71" s="128"/>
      <c r="X71" s="128"/>
      <c r="Y71" s="128"/>
      <c r="Z71" s="128"/>
      <c r="AA71" s="128"/>
      <c r="AB71" s="17"/>
      <c r="AC71" s="18"/>
      <c r="AD71" s="51"/>
      <c r="AE71" s="33"/>
      <c r="AF71" s="32"/>
    </row>
    <row r="72" spans="1:32" s="31" customFormat="1" x14ac:dyDescent="0.4">
      <c r="A72" s="73"/>
      <c r="B72" s="4"/>
      <c r="C72" s="316"/>
      <c r="D72" s="316"/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  <c r="Q72" s="316"/>
      <c r="R72" s="316"/>
      <c r="S72" s="316"/>
      <c r="T72" s="316"/>
      <c r="U72" s="130"/>
      <c r="V72" s="99"/>
      <c r="W72" s="129"/>
      <c r="X72" s="98"/>
      <c r="Y72" s="129"/>
      <c r="Z72" s="98"/>
      <c r="AA72" s="129"/>
      <c r="AB72" s="17"/>
      <c r="AC72" s="18"/>
      <c r="AD72" s="18"/>
      <c r="AE72" s="33"/>
      <c r="AF72" s="32"/>
    </row>
    <row r="73" spans="1:32" s="31" customFormat="1" x14ac:dyDescent="0.4">
      <c r="A73" s="73"/>
      <c r="B73" s="4"/>
      <c r="C73" s="316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130"/>
      <c r="V73" s="99"/>
      <c r="W73" s="129"/>
      <c r="X73" s="98"/>
      <c r="Y73" s="129"/>
      <c r="Z73" s="98"/>
      <c r="AA73" s="129"/>
      <c r="AB73" s="52"/>
      <c r="AC73" s="18"/>
      <c r="AD73" s="18"/>
      <c r="AE73" s="33"/>
      <c r="AF73" s="32"/>
    </row>
    <row r="74" spans="1:32" s="31" customFormat="1" x14ac:dyDescent="0.4">
      <c r="A74" s="74"/>
      <c r="B74" s="30"/>
      <c r="C74" s="318"/>
      <c r="D74" s="318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130"/>
      <c r="V74" s="99"/>
      <c r="W74" s="129"/>
      <c r="X74" s="98"/>
      <c r="Y74" s="129"/>
      <c r="Z74" s="98"/>
      <c r="AA74" s="129"/>
      <c r="AB74" s="34"/>
      <c r="AC74" s="18"/>
      <c r="AD74" s="51"/>
      <c r="AE74" s="33"/>
      <c r="AF74" s="32"/>
    </row>
    <row r="75" spans="1:32" s="31" customFormat="1" ht="20.25" x14ac:dyDescent="0.4">
      <c r="A75" s="74"/>
      <c r="B75" s="30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130"/>
      <c r="V75" s="98"/>
      <c r="W75" s="129"/>
      <c r="X75" s="131"/>
      <c r="Y75" s="129"/>
      <c r="Z75" s="131"/>
      <c r="AA75" s="129"/>
      <c r="AB75" s="34"/>
      <c r="AC75" s="32"/>
      <c r="AD75" s="32"/>
      <c r="AE75" s="33"/>
      <c r="AF75" s="32"/>
    </row>
    <row r="76" spans="1:32" s="31" customFormat="1" ht="20.25" x14ac:dyDescent="0.4">
      <c r="A76" s="74"/>
      <c r="B76" s="30"/>
      <c r="C76" s="315"/>
      <c r="D76" s="315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130"/>
      <c r="V76" s="98"/>
      <c r="W76" s="129"/>
      <c r="X76" s="131"/>
      <c r="Y76" s="129"/>
      <c r="Z76" s="131"/>
      <c r="AA76" s="129"/>
      <c r="AB76" s="34"/>
      <c r="AC76" s="32"/>
      <c r="AD76" s="32"/>
      <c r="AE76" s="33"/>
      <c r="AF76" s="32"/>
    </row>
    <row r="77" spans="1:32" s="31" customFormat="1" x14ac:dyDescent="0.4">
      <c r="A77" s="74"/>
      <c r="B77" s="30"/>
      <c r="C77" s="177"/>
      <c r="D77" s="177"/>
      <c r="E77" s="177"/>
      <c r="F77" s="178"/>
      <c r="G77" s="178"/>
      <c r="H77" s="179"/>
      <c r="I77" s="179"/>
      <c r="J77" s="179"/>
      <c r="K77" s="179"/>
      <c r="L77" s="179"/>
      <c r="M77" s="179"/>
      <c r="N77" s="178"/>
      <c r="O77" s="178"/>
      <c r="P77" s="178"/>
      <c r="Q77" s="178"/>
      <c r="R77" s="178"/>
      <c r="S77" s="178"/>
      <c r="T77" s="179"/>
      <c r="U77" s="130"/>
      <c r="V77" s="98"/>
      <c r="W77" s="129"/>
      <c r="X77" s="131"/>
      <c r="Y77" s="129"/>
      <c r="Z77" s="131"/>
      <c r="AA77" s="129"/>
      <c r="AB77" s="34"/>
      <c r="AC77" s="32"/>
      <c r="AD77" s="32"/>
      <c r="AE77" s="33"/>
      <c r="AF77" s="32"/>
    </row>
    <row r="78" spans="1:32" s="31" customFormat="1" ht="21.75" x14ac:dyDescent="0.4">
      <c r="A78" s="74"/>
      <c r="B78" s="83"/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86"/>
      <c r="R78" s="86"/>
      <c r="S78" s="86"/>
      <c r="T78" s="87"/>
      <c r="U78" s="130"/>
      <c r="V78" s="98"/>
      <c r="W78" s="129"/>
      <c r="X78" s="131"/>
      <c r="Y78" s="129"/>
      <c r="Z78" s="131"/>
      <c r="AA78" s="129"/>
      <c r="AB78" s="34"/>
      <c r="AC78" s="32"/>
      <c r="AD78" s="32"/>
      <c r="AE78" s="33"/>
      <c r="AF78" s="32"/>
    </row>
    <row r="79" spans="1:32" s="31" customFormat="1" x14ac:dyDescent="0.4">
      <c r="A79" s="74"/>
      <c r="B79" s="81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130"/>
      <c r="V79" s="98"/>
      <c r="W79" s="129"/>
      <c r="X79" s="131"/>
      <c r="Y79" s="129"/>
      <c r="Z79" s="131"/>
      <c r="AA79" s="129"/>
      <c r="AB79" s="34"/>
      <c r="AC79" s="32"/>
      <c r="AD79" s="32"/>
      <c r="AE79" s="33"/>
      <c r="AF79" s="32"/>
    </row>
    <row r="80" spans="1:32" s="31" customFormat="1" x14ac:dyDescent="0.4">
      <c r="A80" s="74"/>
      <c r="B80" s="4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130"/>
      <c r="V80" s="98"/>
      <c r="W80" s="129"/>
      <c r="X80" s="131"/>
      <c r="Y80" s="129"/>
      <c r="Z80" s="131"/>
      <c r="AA80" s="129"/>
      <c r="AB80" s="34"/>
      <c r="AC80" s="32"/>
      <c r="AD80" s="32"/>
      <c r="AE80" s="33"/>
      <c r="AF80" s="32"/>
    </row>
    <row r="81" spans="1:32" s="31" customFormat="1" x14ac:dyDescent="0.4">
      <c r="A81" s="74"/>
      <c r="B81" s="4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130"/>
      <c r="V81" s="98"/>
      <c r="W81" s="129"/>
      <c r="X81" s="98"/>
      <c r="Y81" s="129"/>
      <c r="Z81" s="131"/>
      <c r="AA81" s="129"/>
      <c r="AB81" s="34"/>
      <c r="AC81" s="32"/>
      <c r="AD81" s="32"/>
      <c r="AE81" s="33"/>
      <c r="AF81" s="32"/>
    </row>
    <row r="82" spans="1:32" s="31" customFormat="1" x14ac:dyDescent="0.4">
      <c r="A82" s="74"/>
      <c r="B82" s="4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130"/>
      <c r="V82" s="98"/>
      <c r="W82" s="129"/>
      <c r="X82" s="98"/>
      <c r="Y82" s="129"/>
      <c r="Z82" s="131"/>
      <c r="AA82" s="129"/>
      <c r="AB82" s="34"/>
      <c r="AC82" s="32"/>
      <c r="AD82" s="32"/>
      <c r="AE82" s="33"/>
      <c r="AF82" s="32"/>
    </row>
    <row r="83" spans="1:32" s="31" customFormat="1" x14ac:dyDescent="0.4">
      <c r="A83" s="74"/>
      <c r="B83" s="4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130"/>
      <c r="V83" s="98"/>
      <c r="W83" s="129"/>
      <c r="X83" s="98"/>
      <c r="Y83" s="129"/>
      <c r="Z83" s="131"/>
      <c r="AA83" s="129"/>
      <c r="AB83" s="34"/>
      <c r="AC83" s="32"/>
      <c r="AD83" s="32"/>
      <c r="AE83" s="33"/>
      <c r="AF83" s="32"/>
    </row>
    <row r="84" spans="1:32" s="31" customFormat="1" x14ac:dyDescent="0.4">
      <c r="A84" s="74"/>
      <c r="B84" s="4"/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130"/>
      <c r="V84" s="98"/>
      <c r="W84" s="129"/>
      <c r="X84" s="98"/>
      <c r="Y84" s="129"/>
      <c r="Z84" s="131"/>
      <c r="AA84" s="129"/>
      <c r="AB84" s="34"/>
      <c r="AC84" s="32"/>
      <c r="AD84" s="32"/>
    </row>
    <row r="85" spans="1:32" s="31" customFormat="1" x14ac:dyDescent="0.4">
      <c r="A85" s="74"/>
      <c r="B85" s="4"/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130"/>
      <c r="V85" s="98"/>
      <c r="W85" s="129"/>
      <c r="X85" s="98"/>
      <c r="Y85" s="129"/>
      <c r="Z85" s="131"/>
      <c r="AA85" s="129"/>
      <c r="AB85" s="34"/>
      <c r="AC85" s="32"/>
      <c r="AD85" s="32"/>
    </row>
    <row r="86" spans="1:32" s="31" customFormat="1" x14ac:dyDescent="0.4">
      <c r="A86" s="74"/>
      <c r="B86" s="30"/>
      <c r="C86" s="318"/>
      <c r="D86" s="318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180"/>
      <c r="V86" s="98"/>
      <c r="W86" s="129"/>
      <c r="X86" s="98"/>
      <c r="Y86" s="129"/>
      <c r="Z86" s="98"/>
      <c r="AA86" s="129"/>
      <c r="AB86" s="34"/>
      <c r="AC86" s="32"/>
      <c r="AD86" s="32"/>
    </row>
    <row r="87" spans="1:32" s="31" customFormat="1" x14ac:dyDescent="0.4">
      <c r="A87" s="74"/>
      <c r="B87" s="30"/>
      <c r="C87" s="318"/>
      <c r="D87" s="318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180"/>
      <c r="V87" s="98"/>
      <c r="W87" s="129"/>
      <c r="X87" s="98"/>
      <c r="Y87" s="129"/>
      <c r="Z87" s="98"/>
      <c r="AA87" s="129"/>
      <c r="AB87" s="34"/>
      <c r="AC87" s="32"/>
      <c r="AD87" s="32"/>
    </row>
    <row r="88" spans="1:32" s="31" customFormat="1" x14ac:dyDescent="0.4">
      <c r="A88" s="74"/>
      <c r="B88" s="30"/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  <c r="T88" s="319"/>
      <c r="U88" s="180"/>
      <c r="V88" s="98"/>
      <c r="W88" s="129"/>
      <c r="X88" s="98"/>
      <c r="Y88" s="129"/>
      <c r="Z88" s="98"/>
      <c r="AA88" s="129"/>
      <c r="AB88" s="32"/>
      <c r="AC88" s="33"/>
      <c r="AD88" s="32"/>
    </row>
    <row r="89" spans="1:32" s="31" customFormat="1" x14ac:dyDescent="0.4">
      <c r="A89" s="74"/>
      <c r="B89" s="30"/>
      <c r="C89" s="318"/>
      <c r="D89" s="318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124"/>
      <c r="V89" s="98"/>
      <c r="W89" s="98"/>
      <c r="X89" s="98"/>
      <c r="Y89" s="98"/>
      <c r="Z89" s="98"/>
      <c r="AA89" s="98"/>
      <c r="AB89" s="32"/>
      <c r="AC89" s="33"/>
      <c r="AD89" s="32"/>
    </row>
    <row r="90" spans="1:32" x14ac:dyDescent="0.4">
      <c r="A90" s="74"/>
      <c r="B90" s="30"/>
      <c r="C90" s="318"/>
      <c r="D90" s="318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124"/>
      <c r="V90" s="98"/>
      <c r="W90" s="98"/>
      <c r="X90" s="98"/>
      <c r="Y90" s="98"/>
      <c r="Z90" s="98"/>
      <c r="AA90" s="98"/>
      <c r="AB90" s="32"/>
      <c r="AC90" s="33"/>
      <c r="AD90" s="32"/>
    </row>
    <row r="91" spans="1:32" x14ac:dyDescent="0.4">
      <c r="A91" s="74"/>
      <c r="B91" s="16"/>
      <c r="C91" s="177"/>
      <c r="D91" s="177"/>
      <c r="E91" s="177"/>
      <c r="F91" s="178"/>
      <c r="G91" s="178"/>
      <c r="H91" s="179"/>
      <c r="I91" s="179"/>
      <c r="J91" s="179"/>
      <c r="K91" s="179"/>
      <c r="L91" s="179"/>
      <c r="M91" s="179"/>
      <c r="N91" s="178"/>
      <c r="O91" s="178"/>
      <c r="P91" s="178"/>
      <c r="Q91" s="195"/>
      <c r="R91" s="195"/>
      <c r="S91" s="195"/>
      <c r="T91" s="179"/>
      <c r="U91" s="124"/>
      <c r="V91" s="98"/>
      <c r="W91" s="98"/>
      <c r="X91" s="98"/>
      <c r="Y91" s="98"/>
      <c r="Z91" s="98"/>
      <c r="AA91" s="98"/>
      <c r="AB91" s="32"/>
      <c r="AC91" s="33"/>
      <c r="AD91" s="32"/>
    </row>
    <row r="92" spans="1:32" x14ac:dyDescent="0.4">
      <c r="A92" s="74"/>
      <c r="B92" s="30"/>
      <c r="C92" s="177"/>
      <c r="D92" s="177"/>
      <c r="E92" s="177"/>
      <c r="F92" s="178"/>
      <c r="G92" s="178"/>
      <c r="H92" s="179"/>
      <c r="I92" s="179"/>
      <c r="J92" s="179"/>
      <c r="K92" s="179"/>
      <c r="L92" s="179"/>
      <c r="M92" s="179"/>
      <c r="N92" s="178"/>
      <c r="O92" s="178"/>
      <c r="P92" s="178"/>
      <c r="Q92" s="178"/>
      <c r="R92" s="178"/>
      <c r="S92" s="178"/>
      <c r="T92" s="179"/>
      <c r="U92" s="124"/>
      <c r="V92" s="98"/>
      <c r="W92" s="98"/>
      <c r="X92" s="98"/>
      <c r="Y92" s="132"/>
      <c r="Z92" s="133"/>
      <c r="AA92" s="98"/>
      <c r="AB92" s="32"/>
      <c r="AC92" s="33"/>
      <c r="AD92" s="32"/>
    </row>
    <row r="93" spans="1:32" x14ac:dyDescent="0.4">
      <c r="A93" s="74"/>
      <c r="B93" s="30"/>
      <c r="C93" s="177"/>
      <c r="D93" s="177"/>
      <c r="E93" s="177"/>
      <c r="F93" s="178"/>
      <c r="G93" s="178"/>
      <c r="H93" s="179"/>
      <c r="I93" s="179"/>
      <c r="J93" s="179"/>
      <c r="K93" s="179"/>
      <c r="L93" s="179"/>
      <c r="M93" s="179"/>
      <c r="N93" s="178"/>
      <c r="O93" s="178"/>
      <c r="P93" s="178"/>
      <c r="Q93" s="178"/>
      <c r="R93" s="178"/>
      <c r="S93" s="178"/>
      <c r="T93" s="179"/>
      <c r="U93" s="124"/>
      <c r="V93" s="98"/>
      <c r="W93" s="98"/>
      <c r="X93" s="98"/>
      <c r="Y93" s="132"/>
      <c r="Z93" s="133"/>
      <c r="AA93" s="98"/>
      <c r="AB93" s="32"/>
      <c r="AC93" s="33"/>
      <c r="AD93" s="32"/>
    </row>
    <row r="94" spans="1:32" x14ac:dyDescent="0.4">
      <c r="C94" s="196"/>
      <c r="D94" s="196"/>
      <c r="E94" s="196"/>
      <c r="F94" s="178"/>
      <c r="G94" s="178"/>
      <c r="H94" s="175"/>
      <c r="I94" s="175"/>
      <c r="J94" s="175"/>
      <c r="K94" s="175"/>
      <c r="L94" s="175"/>
      <c r="M94" s="175"/>
      <c r="N94" s="197"/>
      <c r="O94" s="178"/>
      <c r="P94" s="197"/>
      <c r="Q94" s="178"/>
      <c r="R94" s="178"/>
      <c r="S94" s="178"/>
      <c r="T94" s="175"/>
      <c r="U94" s="194"/>
    </row>
    <row r="95" spans="1:32" x14ac:dyDescent="0.4">
      <c r="T95" s="249" t="s">
        <v>100</v>
      </c>
    </row>
    <row r="97" spans="20:20" x14ac:dyDescent="0.4">
      <c r="T97" s="11"/>
    </row>
  </sheetData>
  <mergeCells count="50">
    <mergeCell ref="C87:T87"/>
    <mergeCell ref="C88:T88"/>
    <mergeCell ref="C89:T89"/>
    <mergeCell ref="C90:T90"/>
    <mergeCell ref="C79:T79"/>
    <mergeCell ref="C80:T80"/>
    <mergeCell ref="C81:T81"/>
    <mergeCell ref="C82:T82"/>
    <mergeCell ref="C83:T83"/>
    <mergeCell ref="C84:T84"/>
    <mergeCell ref="C85:T85"/>
    <mergeCell ref="C86:T86"/>
    <mergeCell ref="C75:T75"/>
    <mergeCell ref="C76:T76"/>
    <mergeCell ref="C69:T69"/>
    <mergeCell ref="C70:T70"/>
    <mergeCell ref="C71:T71"/>
    <mergeCell ref="C72:T72"/>
    <mergeCell ref="C73:T73"/>
    <mergeCell ref="C74:T74"/>
    <mergeCell ref="B65:P65"/>
    <mergeCell ref="B66:P66"/>
    <mergeCell ref="Y4:Z4"/>
    <mergeCell ref="B62:C62"/>
    <mergeCell ref="G4:G5"/>
    <mergeCell ref="B64:P64"/>
    <mergeCell ref="B63:P63"/>
    <mergeCell ref="H34:J34"/>
    <mergeCell ref="K34:M34"/>
    <mergeCell ref="N34:P34"/>
    <mergeCell ref="Q34:S34"/>
    <mergeCell ref="G35:G36"/>
    <mergeCell ref="H35:J35"/>
    <mergeCell ref="K35:M35"/>
    <mergeCell ref="N35:P35"/>
    <mergeCell ref="Y3:AD3"/>
    <mergeCell ref="AA4:AB4"/>
    <mergeCell ref="AC4:AD4"/>
    <mergeCell ref="B61:C61"/>
    <mergeCell ref="B32:C32"/>
    <mergeCell ref="E34:G34"/>
    <mergeCell ref="A2:T2"/>
    <mergeCell ref="N3:P3"/>
    <mergeCell ref="N4:P4"/>
    <mergeCell ref="Q3:S3"/>
    <mergeCell ref="H3:J3"/>
    <mergeCell ref="H4:J4"/>
    <mergeCell ref="K3:M3"/>
    <mergeCell ref="K4:M4"/>
    <mergeCell ref="E3:G3"/>
  </mergeCells>
  <pageMargins left="0" right="0" top="0" bottom="0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WIN10.PRO</cp:lastModifiedBy>
  <cp:lastPrinted>2024-11-05T07:21:01Z</cp:lastPrinted>
  <dcterms:created xsi:type="dcterms:W3CDTF">2014-07-31T10:00:23Z</dcterms:created>
  <dcterms:modified xsi:type="dcterms:W3CDTF">2025-02-19T09:14:15Z</dcterms:modified>
</cp:coreProperties>
</file>